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20" yWindow="270" windowWidth="15120" windowHeight="90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<sst xmlns="http://schemas.openxmlformats.org/spreadsheetml/2006/main" count="103" uniqueCount="61">
  <si>
    <t>Responsabile/i delle attività didattiche e di ricerca:</t>
  </si>
  <si>
    <t>Laboratorio:</t>
  </si>
  <si>
    <t>Responsabile del laboratorio:</t>
  </si>
  <si>
    <t>Codice locale</t>
  </si>
  <si>
    <t>Data:</t>
  </si>
  <si>
    <t>Cognome:</t>
  </si>
  <si>
    <t>Nome:</t>
  </si>
  <si>
    <t>Nome Sostanza</t>
  </si>
  <si>
    <t>N° CAS</t>
  </si>
  <si>
    <t>Fase 1</t>
  </si>
  <si>
    <t>Fase 2</t>
  </si>
  <si>
    <t>Fase 3</t>
  </si>
  <si>
    <t>Fase 4</t>
  </si>
  <si>
    <t>Q: quantità impiegata</t>
  </si>
  <si>
    <t>Visiera</t>
  </si>
  <si>
    <t>respiratore a filtro</t>
  </si>
  <si>
    <t xml:space="preserve">Valuazione della Potenziale Esposizione </t>
  </si>
  <si>
    <t>Fase</t>
  </si>
  <si>
    <t>Indice di Esposizione</t>
  </si>
  <si>
    <t xml:space="preserve">Compilare una colonna per ciascuna fase. Selezionare un'opzione inserendo una X </t>
  </si>
  <si>
    <t>Firma operatore</t>
  </si>
  <si>
    <t>Firma Responsabile delle attività didattiche e di ricerca</t>
  </si>
  <si>
    <t>Riportare i codici  delle indicazioni di pericolo (es. H350)</t>
  </si>
  <si>
    <t>Gel, solido compatto</t>
  </si>
  <si>
    <t>Q &gt; 50 ml/50 g</t>
  </si>
  <si>
    <t xml:space="preserve"> Q &lt; 1 ml/1 g</t>
  </si>
  <si>
    <t>1 ml/1 g ≤ Q ≤ 50 ml/50 g</t>
  </si>
  <si>
    <t>Dispositivi di protezione collettiva</t>
  </si>
  <si>
    <t>Assenza di cappa</t>
  </si>
  <si>
    <t>Cappa chimica ventilata</t>
  </si>
  <si>
    <t>Banco cappato</t>
  </si>
  <si>
    <t xml:space="preserve"> N° giorni di utilizzo/anno</t>
  </si>
  <si>
    <t>N° minuti di utilizzo /giorno</t>
  </si>
  <si>
    <t>T ambiente</t>
  </si>
  <si>
    <t>T&gt; 60°C</t>
  </si>
  <si>
    <t xml:space="preserve">Scheda di valutazione dell'esposizione a cancerogeni e/o mutageni </t>
  </si>
  <si>
    <t>volatilità bassa</t>
  </si>
  <si>
    <t>volatilità media</t>
  </si>
  <si>
    <t>volatilità alta</t>
  </si>
  <si>
    <t>Tprocesso</t>
  </si>
  <si>
    <t>25°C≤ T≤ 60°C</t>
  </si>
  <si>
    <t>Ciclo Chiuso</t>
  </si>
  <si>
    <t>Cristalli</t>
  </si>
  <si>
    <t>Gas, vapore, polvere fine</t>
  </si>
  <si>
    <t>STATO  FISICO</t>
  </si>
  <si>
    <t xml:space="preserve">Tebollizione  </t>
  </si>
  <si>
    <t>pagina 1/2</t>
  </si>
  <si>
    <t>pagina 2/2</t>
  </si>
  <si>
    <r>
      <t xml:space="preserve">                   Attività </t>
    </r>
    <r>
      <rPr>
        <b/>
        <sz val="11"/>
        <color indexed="53"/>
        <rFont val="Calibri"/>
        <family val="2"/>
      </rPr>
      <t>(breve descrizione)</t>
    </r>
  </si>
  <si>
    <r>
      <t>Dispositivi di Protezione Individuali  (guanti e occhiali sono obbligatori)</t>
    </r>
    <r>
      <rPr>
        <b/>
        <sz val="11"/>
        <color indexed="53"/>
        <rFont val="Calibri"/>
        <family val="2"/>
      </rPr>
      <t xml:space="preserve"> (scrivere SI/NO)</t>
    </r>
  </si>
  <si>
    <r>
      <t xml:space="preserve">Altro </t>
    </r>
    <r>
      <rPr>
        <b/>
        <sz val="11"/>
        <color indexed="53"/>
        <rFont val="Calibri"/>
        <family val="2"/>
      </rPr>
      <t>(descrivere)</t>
    </r>
  </si>
  <si>
    <t>(In assenza di aspirazione efficiente (vf ≥ 0,7 m/s) è obbligatorio l'uso di un respiratore)</t>
  </si>
  <si>
    <r>
      <t xml:space="preserve">Si effettua un controllo periodico sull'efficienza di aspirazione delle cappe ?   </t>
    </r>
    <r>
      <rPr>
        <b/>
        <sz val="11"/>
        <color indexed="53"/>
        <rFont val="Calibri"/>
        <family val="2"/>
      </rPr>
      <t xml:space="preserve"> (Scrivere SI/NO)</t>
    </r>
  </si>
  <si>
    <r>
      <t>Sostanza pura</t>
    </r>
    <r>
      <rPr>
        <b/>
        <sz val="11"/>
        <color indexed="53"/>
        <rFont val="Calibri"/>
        <family val="2"/>
      </rPr>
      <t xml:space="preserve"> </t>
    </r>
    <r>
      <rPr>
        <b/>
        <sz val="8"/>
        <color indexed="53"/>
        <rFont val="Calibri"/>
        <family val="2"/>
      </rPr>
      <t>(se sì, inserire una X)</t>
    </r>
  </si>
  <si>
    <r>
      <t xml:space="preserve">oppure soluzione al </t>
    </r>
    <r>
      <rPr>
        <b/>
        <sz val="11"/>
        <color indexed="53"/>
        <rFont val="Calibri"/>
        <family val="2"/>
      </rPr>
      <t>%</t>
    </r>
    <r>
      <rPr>
        <sz val="11"/>
        <color theme="1"/>
        <rFont val="Calibri"/>
        <family val="2"/>
      </rPr>
      <t xml:space="preserve"> in peso</t>
    </r>
  </si>
  <si>
    <r>
      <t xml:space="preserve">Agente cancerogeno </t>
    </r>
    <r>
      <rPr>
        <b/>
        <sz val="11"/>
        <color indexed="8"/>
        <rFont val="Calibri"/>
        <family val="2"/>
      </rPr>
      <t>(H350 o H350i)</t>
    </r>
  </si>
  <si>
    <r>
      <t xml:space="preserve">Agente mutageno </t>
    </r>
    <r>
      <rPr>
        <b/>
        <sz val="11"/>
        <color indexed="8"/>
        <rFont val="Calibri"/>
        <family val="2"/>
      </rPr>
      <t>(H340)</t>
    </r>
  </si>
  <si>
    <t>SEDE</t>
  </si>
  <si>
    <t>DIPARTIMENTO</t>
  </si>
  <si>
    <r>
      <t xml:space="preserve"> Se la sostanza è allo stato LIQUIDO, scrivere i valori (es. 50) [in gradi centigradi] </t>
    </r>
    <r>
      <rPr>
        <b/>
        <i/>
        <sz val="10"/>
        <color indexed="53"/>
        <rFont val="Calibri"/>
        <family val="2"/>
      </rPr>
      <t>delle temperature di ebollizione e di processo</t>
    </r>
    <r>
      <rPr>
        <b/>
        <i/>
        <sz val="11"/>
        <color indexed="53"/>
        <rFont val="Calibri"/>
        <family val="2"/>
      </rPr>
      <t xml:space="preserve"> </t>
    </r>
    <r>
      <rPr>
        <b/>
        <i/>
        <sz val="9"/>
        <color indexed="53"/>
        <rFont val="Calibri"/>
        <family val="2"/>
      </rPr>
      <t>nelle relative caselle</t>
    </r>
  </si>
  <si>
    <t>LIQUIDO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</si>
</sst>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14"/>
      <color indexed="8"/>
      <name val="Calibri"/>
      <family val="2"/>
    </font>
    <font>
      <sz val="10"/>
      <name val="Arial Narrow"/>
      <family val="2"/>
    </font>
    <font>
      <b/>
      <sz val="11"/>
      <color indexed="53"/>
      <name val="Calibri"/>
      <family val="2"/>
    </font>
    <font>
      <b/>
      <sz val="8"/>
      <color indexed="53"/>
      <name val="Calibri"/>
      <family val="2"/>
    </font>
    <font>
      <b/>
      <i/>
      <sz val="11"/>
      <color indexed="53"/>
      <name val="Calibri"/>
      <family val="2"/>
    </font>
    <font>
      <b/>
      <i/>
      <sz val="10"/>
      <color indexed="53"/>
      <name val="Calibri"/>
      <family val="2"/>
    </font>
    <font>
      <b/>
      <i/>
      <sz val="9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1"/>
      <color indexed="53"/>
      <name val="Calibri"/>
      <family val="2"/>
    </font>
    <font>
      <sz val="9"/>
      <color indexed="8"/>
      <name val="Calibri"/>
      <family val="2"/>
    </font>
    <font>
      <b/>
      <sz val="9"/>
      <color indexed="53"/>
      <name val="Arial"/>
      <family val="2"/>
    </font>
    <font>
      <i/>
      <sz val="10"/>
      <color indexed="8"/>
      <name val="Arial Unicode MS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9"/>
      <color indexed="5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1"/>
      <color rgb="FFFF0000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theme="9" tint="-0.24997000396251678"/>
      <name val="Calibri"/>
      <family val="2"/>
    </font>
    <font>
      <sz val="9"/>
      <color theme="1"/>
      <name val="Calibri"/>
      <family val="2"/>
    </font>
    <font>
      <b/>
      <sz val="9"/>
      <color theme="9" tint="-0.24997000396251678"/>
      <name val="Arial"/>
      <family val="2"/>
    </font>
    <font>
      <i/>
      <sz val="10"/>
      <color theme="1"/>
      <name val="Arial Unicode MS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0000"/>
      <name val="Calibri"/>
      <family val="2"/>
    </font>
    <font>
      <b/>
      <i/>
      <sz val="10"/>
      <color theme="9" tint="-0.24997000396251678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9"/>
      <color theme="9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/>
      <top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thin"/>
      <bottom style="medium"/>
    </border>
    <border>
      <left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medium"/>
      <bottom/>
    </border>
    <border>
      <left style="thin"/>
      <right style="double"/>
      <top style="thin"/>
      <bottom>
        <color indexed="63"/>
      </bottom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double"/>
      <top style="medium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51" fillId="19" borderId="5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2" fillId="32" borderId="0" xfId="48" applyFill="1" applyAlignment="1">
      <alignment/>
      <protection/>
    </xf>
    <xf numFmtId="0" fontId="3" fillId="32" borderId="0" xfId="48" applyFont="1" applyFill="1" applyAlignment="1">
      <alignment/>
      <protection/>
    </xf>
    <xf numFmtId="0" fontId="0" fillId="33" borderId="12" xfId="0" applyFill="1" applyBorder="1" applyAlignment="1" applyProtection="1">
      <alignment horizontal="center"/>
      <protection locked="0"/>
    </xf>
    <xf numFmtId="0" fontId="61" fillId="0" borderId="0" xfId="0" applyFont="1" applyAlignment="1">
      <alignment vertical="center"/>
    </xf>
    <xf numFmtId="0" fontId="62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0" xfId="48" applyBorder="1" applyAlignment="1">
      <alignment/>
      <protection/>
    </xf>
    <xf numFmtId="0" fontId="2" fillId="0" borderId="15" xfId="48" applyBorder="1" applyAlignment="1">
      <alignment/>
      <protection/>
    </xf>
    <xf numFmtId="0" fontId="0" fillId="0" borderId="16" xfId="0" applyBorder="1" applyAlignment="1">
      <alignment horizontal="center"/>
    </xf>
    <xf numFmtId="0" fontId="2" fillId="32" borderId="15" xfId="48" applyFill="1" applyBorder="1" applyAlignment="1">
      <alignment/>
      <protection/>
    </xf>
    <xf numFmtId="0" fontId="3" fillId="32" borderId="15" xfId="48" applyFont="1" applyFill="1" applyBorder="1" applyAlignment="1">
      <alignment/>
      <protection/>
    </xf>
    <xf numFmtId="0" fontId="2" fillId="0" borderId="0" xfId="48" applyFill="1" applyBorder="1" applyAlignment="1">
      <alignment/>
      <protection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2" fontId="4" fillId="32" borderId="16" xfId="0" applyNumberFormat="1" applyFont="1" applyFill="1" applyBorder="1" applyAlignment="1">
      <alignment/>
    </xf>
    <xf numFmtId="0" fontId="62" fillId="0" borderId="15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2" fillId="0" borderId="18" xfId="48" applyBorder="1" applyAlignment="1">
      <alignment/>
      <protection/>
    </xf>
    <xf numFmtId="0" fontId="0" fillId="0" borderId="18" xfId="0" applyFill="1" applyBorder="1" applyAlignment="1">
      <alignment/>
    </xf>
    <xf numFmtId="0" fontId="62" fillId="0" borderId="0" xfId="0" applyFont="1" applyBorder="1" applyAlignment="1" applyProtection="1">
      <alignment horizontal="center"/>
      <protection hidden="1"/>
    </xf>
    <xf numFmtId="0" fontId="0" fillId="0" borderId="15" xfId="0" applyBorder="1" applyAlignment="1">
      <alignment horizontal="center"/>
    </xf>
    <xf numFmtId="0" fontId="58" fillId="0" borderId="19" xfId="0" applyFont="1" applyBorder="1" applyAlignment="1" applyProtection="1">
      <alignment/>
      <protection hidden="1"/>
    </xf>
    <xf numFmtId="0" fontId="0" fillId="0" borderId="0" xfId="0" applyAlignment="1">
      <alignment vertical="center"/>
    </xf>
    <xf numFmtId="0" fontId="3" fillId="32" borderId="15" xfId="48" applyFont="1" applyFill="1" applyBorder="1" applyAlignment="1">
      <alignment horizontal="center" vertical="center"/>
      <protection/>
    </xf>
    <xf numFmtId="0" fontId="3" fillId="32" borderId="0" xfId="48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63" fillId="0" borderId="13" xfId="0" applyFont="1" applyBorder="1" applyAlignment="1">
      <alignment/>
    </xf>
    <xf numFmtId="0" fontId="2" fillId="0" borderId="23" xfId="48" applyBorder="1" applyAlignment="1">
      <alignment/>
      <protection/>
    </xf>
    <xf numFmtId="0" fontId="0" fillId="0" borderId="24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64" fillId="0" borderId="25" xfId="0" applyFont="1" applyBorder="1" applyAlignment="1" applyProtection="1">
      <alignment/>
      <protection hidden="1"/>
    </xf>
    <xf numFmtId="0" fontId="62" fillId="0" borderId="0" xfId="0" applyFont="1" applyBorder="1" applyAlignment="1" applyProtection="1">
      <alignment horizontal="left"/>
      <protection hidden="1"/>
    </xf>
    <xf numFmtId="0" fontId="62" fillId="0" borderId="0" xfId="0" applyFont="1" applyBorder="1" applyAlignment="1" applyProtection="1">
      <alignment/>
      <protection hidden="1"/>
    </xf>
    <xf numFmtId="0" fontId="0" fillId="0" borderId="26" xfId="0" applyFill="1" applyBorder="1" applyAlignment="1">
      <alignment horizontal="left"/>
    </xf>
    <xf numFmtId="0" fontId="2" fillId="0" borderId="27" xfId="48" applyBorder="1" applyAlignment="1">
      <alignment/>
      <protection/>
    </xf>
    <xf numFmtId="0" fontId="65" fillId="0" borderId="2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7" fillId="0" borderId="29" xfId="48" applyFont="1" applyBorder="1" applyAlignment="1">
      <alignment/>
      <protection/>
    </xf>
    <xf numFmtId="0" fontId="0" fillId="0" borderId="30" xfId="0" applyBorder="1" applyAlignment="1">
      <alignment horizontal="center"/>
    </xf>
    <xf numFmtId="0" fontId="2" fillId="0" borderId="30" xfId="48" applyBorder="1" applyAlignment="1">
      <alignment/>
      <protection/>
    </xf>
    <xf numFmtId="0" fontId="0" fillId="33" borderId="31" xfId="0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33" borderId="30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65" fillId="0" borderId="34" xfId="0" applyFont="1" applyBorder="1" applyAlignment="1">
      <alignment horizontal="center"/>
    </xf>
    <xf numFmtId="0" fontId="7" fillId="0" borderId="35" xfId="48" applyFont="1" applyBorder="1" applyAlignment="1">
      <alignment/>
      <protection/>
    </xf>
    <xf numFmtId="0" fontId="0" fillId="33" borderId="36" xfId="0" applyFill="1" applyBorder="1" applyAlignment="1" applyProtection="1">
      <alignment horizontal="center"/>
      <protection locked="0"/>
    </xf>
    <xf numFmtId="0" fontId="0" fillId="0" borderId="26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2" fillId="0" borderId="37" xfId="48" applyBorder="1" applyAlignment="1">
      <alignment/>
      <protection/>
    </xf>
    <xf numFmtId="0" fontId="2" fillId="0" borderId="38" xfId="48" applyBorder="1" applyAlignment="1">
      <alignment/>
      <protection/>
    </xf>
    <xf numFmtId="0" fontId="0" fillId="0" borderId="0" xfId="0" applyAlignment="1">
      <alignment/>
    </xf>
    <xf numFmtId="0" fontId="0" fillId="33" borderId="39" xfId="0" applyFill="1" applyBorder="1" applyAlignment="1" applyProtection="1">
      <alignment horizontal="center"/>
      <protection locked="0"/>
    </xf>
    <xf numFmtId="0" fontId="0" fillId="0" borderId="24" xfId="0" applyFill="1" applyBorder="1" applyAlignment="1">
      <alignment horizontal="left" wrapText="1"/>
    </xf>
    <xf numFmtId="0" fontId="2" fillId="0" borderId="37" xfId="48" applyFill="1" applyBorder="1" applyAlignment="1">
      <alignment/>
      <protection/>
    </xf>
    <xf numFmtId="0" fontId="0" fillId="0" borderId="2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6" fillId="0" borderId="40" xfId="48" applyFont="1" applyBorder="1" applyAlignment="1">
      <alignment/>
      <protection/>
    </xf>
    <xf numFmtId="0" fontId="0" fillId="0" borderId="0" xfId="0" applyBorder="1" applyAlignment="1">
      <alignment vertical="center"/>
    </xf>
    <xf numFmtId="0" fontId="67" fillId="0" borderId="0" xfId="0" applyFont="1" applyBorder="1" applyAlignment="1">
      <alignment vertical="center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41" xfId="0" applyFill="1" applyBorder="1" applyAlignment="1" applyProtection="1">
      <alignment horizontal="center"/>
      <protection locked="0"/>
    </xf>
    <xf numFmtId="0" fontId="66" fillId="0" borderId="40" xfId="48" applyFont="1" applyBorder="1" applyAlignment="1">
      <alignment/>
      <protection/>
    </xf>
    <xf numFmtId="0" fontId="68" fillId="0" borderId="0" xfId="0" applyFont="1" applyBorder="1" applyAlignment="1" applyProtection="1">
      <alignment horizontal="left"/>
      <protection hidden="1"/>
    </xf>
    <xf numFmtId="0" fontId="1" fillId="34" borderId="42" xfId="0" applyFont="1" applyFill="1" applyBorder="1" applyAlignment="1">
      <alignment horizontal="center"/>
    </xf>
    <xf numFmtId="0" fontId="69" fillId="0" borderId="0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/>
      <protection hidden="1"/>
    </xf>
    <xf numFmtId="0" fontId="70" fillId="0" borderId="37" xfId="0" applyFont="1" applyBorder="1" applyAlignment="1" applyProtection="1">
      <alignment/>
      <protection hidden="1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9" fillId="0" borderId="42" xfId="48" applyFont="1" applyBorder="1" applyAlignment="1">
      <alignment/>
      <protection/>
    </xf>
    <xf numFmtId="0" fontId="2" fillId="0" borderId="48" xfId="48" applyFont="1" applyBorder="1" applyAlignment="1">
      <alignment wrapText="1"/>
      <protection/>
    </xf>
    <xf numFmtId="0" fontId="0" fillId="0" borderId="49" xfId="0" applyBorder="1" applyAlignment="1">
      <alignment/>
    </xf>
    <xf numFmtId="0" fontId="2" fillId="0" borderId="50" xfId="48" applyBorder="1" applyAlignment="1">
      <alignment/>
      <protection/>
    </xf>
    <xf numFmtId="0" fontId="0" fillId="0" borderId="51" xfId="0" applyFill="1" applyBorder="1" applyAlignment="1">
      <alignment/>
    </xf>
    <xf numFmtId="0" fontId="58" fillId="0" borderId="0" xfId="0" applyFont="1" applyBorder="1" applyAlignment="1" applyProtection="1">
      <alignment/>
      <protection hidden="1"/>
    </xf>
    <xf numFmtId="0" fontId="71" fillId="0" borderId="25" xfId="0" applyFont="1" applyFill="1" applyBorder="1" applyAlignment="1" applyProtection="1">
      <alignment/>
      <protection hidden="1"/>
    </xf>
    <xf numFmtId="0" fontId="68" fillId="0" borderId="0" xfId="0" applyFont="1" applyFill="1" applyBorder="1" applyAlignment="1" applyProtection="1">
      <alignment horizontal="left"/>
      <protection hidden="1"/>
    </xf>
    <xf numFmtId="0" fontId="1" fillId="34" borderId="43" xfId="0" applyFont="1" applyFill="1" applyBorder="1" applyAlignment="1">
      <alignment horizontal="center"/>
    </xf>
    <xf numFmtId="0" fontId="0" fillId="0" borderId="52" xfId="0" applyFill="1" applyBorder="1" applyAlignment="1">
      <alignment horizontal="left"/>
    </xf>
    <xf numFmtId="0" fontId="0" fillId="0" borderId="13" xfId="0" applyBorder="1" applyAlignment="1">
      <alignment/>
    </xf>
    <xf numFmtId="0" fontId="0" fillId="33" borderId="53" xfId="0" applyFill="1" applyBorder="1" applyAlignment="1" applyProtection="1">
      <alignment horizontal="center"/>
      <protection locked="0"/>
    </xf>
    <xf numFmtId="0" fontId="0" fillId="33" borderId="54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0" borderId="55" xfId="0" applyFill="1" applyBorder="1" applyAlignment="1">
      <alignment horizontal="center"/>
    </xf>
    <xf numFmtId="0" fontId="6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6" xfId="0" applyBorder="1" applyAlignment="1">
      <alignment horizontal="center"/>
    </xf>
    <xf numFmtId="0" fontId="46" fillId="0" borderId="50" xfId="0" applyFont="1" applyBorder="1" applyAlignment="1" applyProtection="1">
      <alignment vertical="center"/>
      <protection hidden="1"/>
    </xf>
    <xf numFmtId="0" fontId="3" fillId="0" borderId="0" xfId="48" applyFont="1" applyFill="1" applyBorder="1" applyAlignment="1">
      <alignment horizontal="center" vertical="center"/>
      <protection/>
    </xf>
    <xf numFmtId="0" fontId="0" fillId="35" borderId="33" xfId="0" applyFill="1" applyBorder="1" applyAlignment="1">
      <alignment/>
    </xf>
    <xf numFmtId="0" fontId="0" fillId="35" borderId="33" xfId="0" applyFill="1" applyBorder="1" applyAlignment="1">
      <alignment vertical="center"/>
    </xf>
    <xf numFmtId="0" fontId="0" fillId="0" borderId="33" xfId="0" applyBorder="1" applyAlignment="1">
      <alignment horizontal="center"/>
    </xf>
    <xf numFmtId="0" fontId="67" fillId="15" borderId="33" xfId="0" applyFont="1" applyFill="1" applyBorder="1" applyAlignment="1">
      <alignment vertical="center"/>
    </xf>
    <xf numFmtId="0" fontId="72" fillId="15" borderId="33" xfId="0" applyFont="1" applyFill="1" applyBorder="1" applyAlignment="1" applyProtection="1">
      <alignment/>
      <protection locked="0"/>
    </xf>
    <xf numFmtId="0" fontId="6" fillId="15" borderId="33" xfId="48" applyFont="1" applyFill="1" applyBorder="1" applyAlignment="1">
      <alignment/>
      <protection/>
    </xf>
    <xf numFmtId="0" fontId="0" fillId="15" borderId="20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1" xfId="0" applyFill="1" applyBorder="1" applyAlignment="1" applyProtection="1">
      <alignment horizontal="center"/>
      <protection locked="0"/>
    </xf>
    <xf numFmtId="0" fontId="0" fillId="15" borderId="32" xfId="0" applyFill="1" applyBorder="1" applyAlignment="1" applyProtection="1">
      <alignment horizontal="center"/>
      <protection locked="0"/>
    </xf>
    <xf numFmtId="0" fontId="0" fillId="15" borderId="33" xfId="0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64" fillId="0" borderId="25" xfId="0" applyFont="1" applyFill="1" applyBorder="1" applyAlignment="1" applyProtection="1">
      <alignment/>
      <protection hidden="1"/>
    </xf>
    <xf numFmtId="0" fontId="62" fillId="0" borderId="0" xfId="0" applyFont="1" applyFill="1" applyBorder="1" applyAlignment="1" applyProtection="1">
      <alignment horizontal="left"/>
      <protection hidden="1"/>
    </xf>
    <xf numFmtId="0" fontId="62" fillId="0" borderId="33" xfId="0" applyFont="1" applyFill="1" applyBorder="1" applyAlignment="1" applyProtection="1">
      <alignment/>
      <protection hidden="1"/>
    </xf>
    <xf numFmtId="0" fontId="62" fillId="0" borderId="33" xfId="0" applyFont="1" applyFill="1" applyBorder="1" applyAlignment="1" applyProtection="1">
      <alignment horizontal="center" vertical="center"/>
      <protection hidden="1"/>
    </xf>
    <xf numFmtId="2" fontId="62" fillId="0" borderId="50" xfId="0" applyNumberFormat="1" applyFont="1" applyBorder="1" applyAlignment="1" applyProtection="1">
      <alignment horizontal="center" vertical="center"/>
      <protection hidden="1"/>
    </xf>
    <xf numFmtId="2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73" fillId="0" borderId="51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66" fillId="0" borderId="26" xfId="48" applyFont="1" applyBorder="1" applyAlignment="1">
      <alignment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15" borderId="32" xfId="0" applyFill="1" applyBorder="1" applyAlignment="1">
      <alignment horizontal="center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0" fontId="46" fillId="0" borderId="37" xfId="0" applyFont="1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62" fillId="0" borderId="57" xfId="0" applyFont="1" applyFill="1" applyBorder="1" applyAlignment="1" applyProtection="1">
      <alignment horizontal="center"/>
      <protection hidden="1"/>
    </xf>
    <xf numFmtId="0" fontId="62" fillId="0" borderId="16" xfId="0" applyFont="1" applyFill="1" applyBorder="1" applyAlignment="1" applyProtection="1">
      <alignment horizontal="center"/>
      <protection hidden="1"/>
    </xf>
    <xf numFmtId="0" fontId="0" fillId="0" borderId="33" xfId="0" applyBorder="1" applyAlignment="1">
      <alignment horizontal="center"/>
    </xf>
    <xf numFmtId="0" fontId="0" fillId="33" borderId="40" xfId="0" applyFont="1" applyFill="1" applyBorder="1" applyAlignment="1" applyProtection="1">
      <alignment horizontal="center"/>
      <protection locked="0"/>
    </xf>
    <xf numFmtId="0" fontId="0" fillId="33" borderId="58" xfId="0" applyFont="1" applyFill="1" applyBorder="1" applyAlignment="1" applyProtection="1">
      <alignment horizontal="center"/>
      <protection locked="0"/>
    </xf>
    <xf numFmtId="0" fontId="0" fillId="33" borderId="48" xfId="0" applyFont="1" applyFill="1" applyBorder="1" applyAlignment="1" applyProtection="1">
      <alignment horizontal="center"/>
      <protection locked="0"/>
    </xf>
    <xf numFmtId="0" fontId="0" fillId="33" borderId="59" xfId="0" applyFont="1" applyFill="1" applyBorder="1" applyAlignment="1" applyProtection="1">
      <alignment horizontal="center"/>
      <protection locked="0"/>
    </xf>
    <xf numFmtId="0" fontId="0" fillId="0" borderId="6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4" fillId="0" borderId="61" xfId="0" applyFont="1" applyFill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Fill="1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4" fillId="0" borderId="61" xfId="0" applyFont="1" applyFill="1" applyBorder="1" applyAlignment="1">
      <alignment/>
    </xf>
    <xf numFmtId="0" fontId="4" fillId="0" borderId="64" xfId="0" applyFont="1" applyBorder="1" applyAlignment="1">
      <alignment/>
    </xf>
    <xf numFmtId="0" fontId="4" fillId="0" borderId="65" xfId="0" applyFont="1" applyBorder="1" applyAlignment="1">
      <alignment/>
    </xf>
    <xf numFmtId="0" fontId="0" fillId="0" borderId="2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66" xfId="0" applyFill="1" applyBorder="1" applyAlignment="1">
      <alignment horizontal="left"/>
    </xf>
    <xf numFmtId="0" fontId="0" fillId="0" borderId="67" xfId="0" applyBorder="1" applyAlignment="1">
      <alignment/>
    </xf>
    <xf numFmtId="0" fontId="66" fillId="0" borderId="40" xfId="48" applyFont="1" applyBorder="1" applyAlignment="1">
      <alignment/>
      <protection/>
    </xf>
    <xf numFmtId="0" fontId="74" fillId="0" borderId="48" xfId="0" applyFont="1" applyBorder="1" applyAlignment="1">
      <alignment/>
    </xf>
    <xf numFmtId="0" fontId="74" fillId="0" borderId="59" xfId="0" applyFont="1" applyBorder="1" applyAlignment="1">
      <alignment/>
    </xf>
    <xf numFmtId="0" fontId="0" fillId="0" borderId="66" xfId="0" applyFill="1" applyBorder="1" applyAlignment="1">
      <alignment horizontal="left" wrapText="1"/>
    </xf>
    <xf numFmtId="0" fontId="4" fillId="0" borderId="68" xfId="0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0" fillId="0" borderId="52" xfId="0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45" xfId="0" applyFill="1" applyBorder="1" applyAlignment="1" applyProtection="1">
      <alignment horizontal="center"/>
      <protection locked="0"/>
    </xf>
    <xf numFmtId="0" fontId="0" fillId="33" borderId="70" xfId="0" applyFill="1" applyBorder="1" applyAlignment="1" applyProtection="1">
      <alignment horizontal="center"/>
      <protection locked="0"/>
    </xf>
    <xf numFmtId="0" fontId="0" fillId="33" borderId="71" xfId="0" applyFill="1" applyBorder="1" applyAlignment="1" applyProtection="1">
      <alignment horizontal="center"/>
      <protection locked="0"/>
    </xf>
    <xf numFmtId="0" fontId="0" fillId="0" borderId="72" xfId="0" applyFill="1" applyBorder="1" applyAlignment="1">
      <alignment horizontal="left" wrapText="1"/>
    </xf>
    <xf numFmtId="0" fontId="0" fillId="0" borderId="33" xfId="0" applyBorder="1" applyAlignment="1">
      <alignment/>
    </xf>
    <xf numFmtId="0" fontId="0" fillId="33" borderId="73" xfId="0" applyFill="1" applyBorder="1" applyAlignment="1" applyProtection="1">
      <alignment horizontal="center"/>
      <protection locked="0"/>
    </xf>
    <xf numFmtId="0" fontId="0" fillId="33" borderId="65" xfId="0" applyFill="1" applyBorder="1" applyAlignment="1" applyProtection="1">
      <alignment horizontal="center"/>
      <protection locked="0"/>
    </xf>
    <xf numFmtId="0" fontId="4" fillId="0" borderId="63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2" fillId="0" borderId="33" xfId="0" applyFont="1" applyBorder="1" applyAlignment="1">
      <alignment horizontal="left" vertical="center"/>
    </xf>
    <xf numFmtId="0" fontId="0" fillId="0" borderId="44" xfId="0" applyFill="1" applyBorder="1" applyAlignment="1">
      <alignment horizontal="left"/>
    </xf>
    <xf numFmtId="0" fontId="0" fillId="0" borderId="45" xfId="0" applyBorder="1" applyAlignment="1">
      <alignment/>
    </xf>
    <xf numFmtId="0" fontId="0" fillId="0" borderId="51" xfId="0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57" xfId="0" applyFill="1" applyBorder="1" applyAlignment="1">
      <alignment horizontal="left" wrapText="1"/>
    </xf>
    <xf numFmtId="0" fontId="0" fillId="0" borderId="74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2" fillId="0" borderId="68" xfId="0" applyFont="1" applyFill="1" applyBorder="1" applyAlignment="1" applyProtection="1">
      <alignment horizontal="center" vertical="center"/>
      <protection hidden="1"/>
    </xf>
    <xf numFmtId="0" fontId="62" fillId="0" borderId="69" xfId="0" applyFont="1" applyFill="1" applyBorder="1" applyAlignment="1" applyProtection="1">
      <alignment horizontal="center" vertical="center"/>
      <protection hidden="1"/>
    </xf>
    <xf numFmtId="0" fontId="62" fillId="0" borderId="75" xfId="0" applyFont="1" applyFill="1" applyBorder="1" applyAlignment="1" applyProtection="1">
      <alignment horizontal="center" vertical="center"/>
      <protection hidden="1"/>
    </xf>
    <xf numFmtId="0" fontId="0" fillId="33" borderId="43" xfId="0" applyFont="1" applyFill="1" applyBorder="1" applyAlignment="1" applyProtection="1">
      <alignment/>
      <protection locked="0"/>
    </xf>
    <xf numFmtId="0" fontId="0" fillId="33" borderId="40" xfId="0" applyFont="1" applyFill="1" applyBorder="1" applyAlignment="1" applyProtection="1">
      <alignment/>
      <protection locked="0"/>
    </xf>
    <xf numFmtId="0" fontId="1" fillId="34" borderId="63" xfId="0" applyFont="1" applyFill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0" fillId="33" borderId="57" xfId="0" applyFill="1" applyBorder="1" applyAlignment="1" applyProtection="1">
      <alignment horizontal="center"/>
      <protection locked="0"/>
    </xf>
    <xf numFmtId="0" fontId="0" fillId="33" borderId="76" xfId="0" applyFill="1" applyBorder="1" applyAlignment="1" applyProtection="1">
      <alignment horizontal="center"/>
      <protection locked="0"/>
    </xf>
    <xf numFmtId="0" fontId="72" fillId="0" borderId="56" xfId="0" applyFont="1" applyFill="1" applyBorder="1" applyAlignment="1">
      <alignment horizontal="left" wrapText="1"/>
    </xf>
    <xf numFmtId="0" fontId="72" fillId="0" borderId="50" xfId="0" applyFont="1" applyFill="1" applyBorder="1" applyAlignment="1">
      <alignment horizontal="left" wrapText="1"/>
    </xf>
    <xf numFmtId="0" fontId="72" fillId="0" borderId="77" xfId="0" applyFont="1" applyFill="1" applyBorder="1" applyAlignment="1">
      <alignment horizontal="left" wrapText="1"/>
    </xf>
    <xf numFmtId="0" fontId="0" fillId="33" borderId="67" xfId="0" applyFill="1" applyBorder="1" applyAlignment="1" applyProtection="1">
      <alignment horizontal="center"/>
      <protection locked="0"/>
    </xf>
    <xf numFmtId="0" fontId="0" fillId="33" borderId="78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79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55" xfId="0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33" borderId="47" xfId="0" applyFont="1" applyFill="1" applyBorder="1" applyAlignment="1" applyProtection="1">
      <alignment/>
      <protection locked="0"/>
    </xf>
    <xf numFmtId="0" fontId="0" fillId="33" borderId="45" xfId="0" applyFont="1" applyFill="1" applyBorder="1" applyAlignment="1" applyProtection="1">
      <alignment/>
      <protection locked="0"/>
    </xf>
    <xf numFmtId="0" fontId="1" fillId="0" borderId="4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7" xfId="0" applyFill="1" applyBorder="1" applyAlignment="1">
      <alignment horizontal="left"/>
    </xf>
    <xf numFmtId="0" fontId="0" fillId="0" borderId="78" xfId="0" applyFill="1" applyBorder="1" applyAlignment="1">
      <alignment horizontal="left"/>
    </xf>
    <xf numFmtId="0" fontId="0" fillId="0" borderId="61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33" borderId="47" xfId="0" applyFill="1" applyBorder="1" applyAlignment="1" applyProtection="1">
      <alignment horizontal="center"/>
      <protection locked="0"/>
    </xf>
    <xf numFmtId="0" fontId="0" fillId="33" borderId="80" xfId="0" applyFill="1" applyBorder="1" applyAlignment="1" applyProtection="1">
      <alignment horizontal="center"/>
      <protection locked="0"/>
    </xf>
    <xf numFmtId="0" fontId="0" fillId="33" borderId="41" xfId="0" applyFill="1" applyBorder="1" applyAlignment="1" applyProtection="1">
      <alignment horizontal="center"/>
      <protection locked="0"/>
    </xf>
    <xf numFmtId="0" fontId="0" fillId="33" borderId="81" xfId="0" applyFill="1" applyBorder="1" applyAlignment="1" applyProtection="1">
      <alignment horizontal="center"/>
      <protection locked="0"/>
    </xf>
    <xf numFmtId="0" fontId="8" fillId="0" borderId="5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" fillId="0" borderId="63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0" fillId="0" borderId="26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66" fillId="0" borderId="24" xfId="48" applyFont="1" applyBorder="1" applyAlignment="1">
      <alignment horizontal="left"/>
      <protection/>
    </xf>
    <xf numFmtId="0" fontId="66" fillId="0" borderId="11" xfId="48" applyFont="1" applyBorder="1" applyAlignment="1">
      <alignment horizontal="left"/>
      <protection/>
    </xf>
    <xf numFmtId="0" fontId="66" fillId="0" borderId="79" xfId="48" applyFont="1" applyBorder="1" applyAlignment="1">
      <alignment horizontal="left"/>
      <protection/>
    </xf>
    <xf numFmtId="0" fontId="0" fillId="33" borderId="60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82" xfId="0" applyFont="1" applyFill="1" applyBorder="1" applyAlignment="1" applyProtection="1">
      <alignment horizontal="center"/>
      <protection locked="0"/>
    </xf>
    <xf numFmtId="0" fontId="0" fillId="33" borderId="60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74" xfId="0" applyFont="1" applyFill="1" applyBorder="1" applyAlignment="1" applyProtection="1">
      <alignment horizontal="center"/>
      <protection locked="0"/>
    </xf>
    <xf numFmtId="0" fontId="0" fillId="33" borderId="55" xfId="0" applyFont="1" applyFill="1" applyBorder="1" applyAlignment="1" applyProtection="1">
      <alignment horizontal="center"/>
      <protection locked="0"/>
    </xf>
    <xf numFmtId="0" fontId="0" fillId="33" borderId="51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2" fillId="33" borderId="40" xfId="48" applyFont="1" applyFill="1" applyBorder="1" applyAlignment="1" applyProtection="1">
      <alignment/>
      <protection locked="0"/>
    </xf>
    <xf numFmtId="0" fontId="2" fillId="33" borderId="48" xfId="48" applyFont="1" applyFill="1" applyBorder="1" applyAlignment="1" applyProtection="1">
      <alignment/>
      <protection locked="0"/>
    </xf>
    <xf numFmtId="0" fontId="2" fillId="33" borderId="58" xfId="48" applyFont="1" applyFill="1" applyBorder="1" applyAlignment="1" applyProtection="1">
      <alignment/>
      <protection locked="0"/>
    </xf>
    <xf numFmtId="0" fontId="0" fillId="33" borderId="74" xfId="0" applyFill="1" applyBorder="1" applyAlignment="1" applyProtection="1">
      <alignment horizontal="center"/>
      <protection locked="0"/>
    </xf>
    <xf numFmtId="0" fontId="0" fillId="33" borderId="83" xfId="0" applyFont="1" applyFill="1" applyBorder="1" applyAlignment="1" applyProtection="1">
      <alignment horizontal="center"/>
      <protection locked="0"/>
    </xf>
    <xf numFmtId="0" fontId="0" fillId="33" borderId="69" xfId="0" applyFont="1" applyFill="1" applyBorder="1" applyAlignment="1" applyProtection="1">
      <alignment horizontal="center"/>
      <protection locked="0"/>
    </xf>
    <xf numFmtId="0" fontId="0" fillId="33" borderId="75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84" xfId="0" applyFill="1" applyBorder="1" applyAlignment="1" applyProtection="1">
      <alignment horizont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41"/>
  <sheetViews>
    <sheetView tabSelected="1" zoomScalePageLayoutView="0" workbookViewId="0" topLeftCell="A1">
      <selection activeCell="F61" sqref="F61:G61"/>
    </sheetView>
  </sheetViews>
  <sheetFormatPr defaultColWidth="9.140625" defaultRowHeight="15"/>
  <cols>
    <col min="1" max="1" width="26.7109375" style="0" customWidth="1"/>
    <col min="2" max="2" width="27.8515625" style="0" customWidth="1"/>
    <col min="3" max="3" width="20.8515625" style="0" customWidth="1"/>
    <col min="4" max="5" width="16.140625" style="0" customWidth="1"/>
    <col min="6" max="6" width="11.7109375" style="0" customWidth="1"/>
    <col min="7" max="7" width="17.140625" style="25" customWidth="1"/>
    <col min="8" max="8" width="8.7109375" style="0" hidden="1" customWidth="1"/>
    <col min="9" max="9" width="15.57421875" style="0" hidden="1" customWidth="1"/>
    <col min="10" max="10" width="11.7109375" style="0" hidden="1" customWidth="1"/>
    <col min="11" max="11" width="12.57421875" style="0" hidden="1" customWidth="1"/>
    <col min="12" max="12" width="14.00390625" style="0" hidden="1" customWidth="1"/>
    <col min="13" max="13" width="7.140625" style="0" hidden="1" customWidth="1"/>
    <col min="14" max="14" width="14.7109375" style="0" hidden="1" customWidth="1"/>
    <col min="15" max="15" width="17.421875" style="0" hidden="1" customWidth="1"/>
    <col min="16" max="16" width="17.8515625" style="0" hidden="1" customWidth="1"/>
    <col min="17" max="17" width="13.28125" style="0" hidden="1" customWidth="1"/>
    <col min="18" max="18" width="9.140625" style="0" hidden="1" customWidth="1"/>
    <col min="19" max="19" width="11.00390625" style="0" hidden="1" customWidth="1"/>
    <col min="20" max="25" width="9.140625" style="0" hidden="1" customWidth="1"/>
    <col min="26" max="26" width="1.1484375" style="0" hidden="1" customWidth="1"/>
  </cols>
  <sheetData>
    <row r="1" spans="1:9" ht="18" customHeight="1">
      <c r="A1" s="237" t="s">
        <v>35</v>
      </c>
      <c r="B1" s="238"/>
      <c r="C1" s="238"/>
      <c r="D1" s="238"/>
      <c r="E1" s="238"/>
      <c r="F1" s="238"/>
      <c r="G1" s="239"/>
      <c r="H1" s="9"/>
      <c r="I1" s="10"/>
    </row>
    <row r="2" spans="1:9" ht="15.75" thickBot="1">
      <c r="A2" s="60" t="s">
        <v>4</v>
      </c>
      <c r="B2" s="249"/>
      <c r="C2" s="250"/>
      <c r="D2" s="250"/>
      <c r="E2" s="250"/>
      <c r="F2" s="250"/>
      <c r="G2" s="265"/>
      <c r="H2" s="11"/>
      <c r="I2" s="12"/>
    </row>
    <row r="3" spans="1:9" ht="15.75" thickBot="1">
      <c r="A3" s="94" t="s">
        <v>5</v>
      </c>
      <c r="B3" s="225"/>
      <c r="C3" s="225"/>
      <c r="D3" s="95" t="s">
        <v>6</v>
      </c>
      <c r="E3" s="262"/>
      <c r="F3" s="263"/>
      <c r="G3" s="264"/>
      <c r="H3" s="11"/>
      <c r="I3" s="12"/>
    </row>
    <row r="4" spans="1:9" ht="15">
      <c r="A4" s="90" t="s">
        <v>58</v>
      </c>
      <c r="B4" s="150"/>
      <c r="C4" s="151"/>
      <c r="D4" s="91" t="s">
        <v>57</v>
      </c>
      <c r="E4" s="150"/>
      <c r="F4" s="152"/>
      <c r="G4" s="153"/>
      <c r="H4" s="11"/>
      <c r="I4" s="12"/>
    </row>
    <row r="5" spans="1:9" ht="15.75" thickBot="1">
      <c r="A5" s="92" t="s">
        <v>1</v>
      </c>
      <c r="B5" s="226"/>
      <c r="C5" s="226"/>
      <c r="D5" s="226"/>
      <c r="E5" s="93" t="s">
        <v>3</v>
      </c>
      <c r="F5" s="254"/>
      <c r="G5" s="255"/>
      <c r="H5" s="61"/>
      <c r="I5" s="62"/>
    </row>
    <row r="6" spans="1:9" ht="15">
      <c r="A6" s="240" t="s">
        <v>0</v>
      </c>
      <c r="B6" s="241"/>
      <c r="C6" s="241"/>
      <c r="D6" s="241"/>
      <c r="E6" s="241"/>
      <c r="F6" s="241"/>
      <c r="G6" s="242"/>
      <c r="H6" s="11"/>
      <c r="I6" s="12"/>
    </row>
    <row r="7" spans="1:9" ht="15">
      <c r="A7" s="256"/>
      <c r="B7" s="257"/>
      <c r="C7" s="257"/>
      <c r="D7" s="257"/>
      <c r="E7" s="257"/>
      <c r="F7" s="257"/>
      <c r="G7" s="210"/>
      <c r="H7" s="11"/>
      <c r="I7" s="12"/>
    </row>
    <row r="8" spans="1:9" ht="15.75" thickBot="1">
      <c r="A8" s="227" t="s">
        <v>2</v>
      </c>
      <c r="B8" s="228"/>
      <c r="C8" s="249"/>
      <c r="D8" s="250"/>
      <c r="E8" s="250"/>
      <c r="F8" s="250"/>
      <c r="G8" s="251"/>
      <c r="H8" s="61"/>
      <c r="I8" s="62"/>
    </row>
    <row r="9" spans="1:10" ht="15">
      <c r="A9" s="96" t="s">
        <v>7</v>
      </c>
      <c r="B9" s="258"/>
      <c r="C9" s="259"/>
      <c r="D9" s="260"/>
      <c r="E9" s="97" t="s">
        <v>8</v>
      </c>
      <c r="F9" s="205"/>
      <c r="G9" s="205"/>
      <c r="H9" s="205"/>
      <c r="I9" s="206"/>
      <c r="J9" s="123">
        <f>COUNTA(B9,F9)</f>
        <v>0</v>
      </c>
    </row>
    <row r="10" spans="1:11" ht="15">
      <c r="A10" s="98" t="s">
        <v>53</v>
      </c>
      <c r="B10" s="64"/>
      <c r="C10" s="154" t="s">
        <v>54</v>
      </c>
      <c r="D10" s="155"/>
      <c r="E10" s="252"/>
      <c r="F10" s="218"/>
      <c r="G10" s="253"/>
      <c r="H10" s="13"/>
      <c r="I10" s="13"/>
      <c r="J10" s="123">
        <f>COUNTA(B10,E10)</f>
        <v>0</v>
      </c>
      <c r="K10" s="7"/>
    </row>
    <row r="11" spans="1:11" ht="15.75" customHeight="1">
      <c r="A11" s="138">
        <f>IF(J10=2,"ERRORE:SELEZIONE MULTIPLA","")</f>
      </c>
      <c r="B11" s="139"/>
      <c r="C11" s="139"/>
      <c r="D11" s="139"/>
      <c r="E11" s="139"/>
      <c r="F11" s="139"/>
      <c r="G11" s="141"/>
      <c r="H11" s="13"/>
      <c r="I11" s="71"/>
      <c r="J11" s="81"/>
      <c r="K11" s="7"/>
    </row>
    <row r="12" spans="1:11" ht="13.5" customHeight="1">
      <c r="A12" s="246" t="s">
        <v>22</v>
      </c>
      <c r="B12" s="247"/>
      <c r="C12" s="247"/>
      <c r="D12" s="247"/>
      <c r="E12" s="247"/>
      <c r="F12" s="248"/>
      <c r="G12" s="140"/>
      <c r="H12" s="13"/>
      <c r="I12" s="71"/>
      <c r="K12" s="7"/>
    </row>
    <row r="13" spans="1:10" ht="15">
      <c r="A13" s="100" t="s">
        <v>55</v>
      </c>
      <c r="B13" s="58"/>
      <c r="C13" s="59"/>
      <c r="D13" s="209"/>
      <c r="E13" s="257"/>
      <c r="F13" s="191" t="str">
        <f>IF(OR(D13="H350",D13="H350i",D13="")," ","errore")</f>
        <v> </v>
      </c>
      <c r="G13" s="191"/>
      <c r="H13" s="13"/>
      <c r="I13" s="13"/>
      <c r="J13" s="124">
        <f>COUNTA(D13:E14)</f>
        <v>0</v>
      </c>
    </row>
    <row r="14" spans="1:9" ht="15.75" thickBot="1">
      <c r="A14" s="168" t="s">
        <v>56</v>
      </c>
      <c r="B14" s="229"/>
      <c r="C14" s="230"/>
      <c r="D14" s="261"/>
      <c r="E14" s="214"/>
      <c r="F14" s="191">
        <f>IF(OR(D14="H340",D14=""),"","errore")</f>
      </c>
      <c r="G14" s="191"/>
      <c r="H14" s="99"/>
      <c r="I14" s="72"/>
    </row>
    <row r="15" spans="1:9" ht="15">
      <c r="A15" s="243" t="s">
        <v>48</v>
      </c>
      <c r="B15" s="244"/>
      <c r="C15" s="244"/>
      <c r="D15" s="244"/>
      <c r="E15" s="244"/>
      <c r="F15" s="244"/>
      <c r="G15" s="245"/>
      <c r="H15" s="13"/>
      <c r="I15" s="14"/>
    </row>
    <row r="16" spans="1:10" ht="15.75" customHeight="1">
      <c r="A16" s="63" t="s">
        <v>9</v>
      </c>
      <c r="B16" s="178"/>
      <c r="C16" s="178"/>
      <c r="D16" s="178"/>
      <c r="E16" s="178"/>
      <c r="F16" s="178"/>
      <c r="G16" s="178"/>
      <c r="H16" s="13"/>
      <c r="I16" s="14"/>
      <c r="J16" s="125">
        <f>COUNTA(B16)</f>
        <v>0</v>
      </c>
    </row>
    <row r="17" spans="1:10" ht="15.75" customHeight="1">
      <c r="A17" s="63" t="s">
        <v>10</v>
      </c>
      <c r="B17" s="178"/>
      <c r="C17" s="178"/>
      <c r="D17" s="178"/>
      <c r="E17" s="178"/>
      <c r="F17" s="178"/>
      <c r="G17" s="178"/>
      <c r="H17" s="13"/>
      <c r="I17" s="14"/>
      <c r="J17" s="125">
        <f>COUNTA(B17)</f>
        <v>0</v>
      </c>
    </row>
    <row r="18" spans="1:10" ht="15.75" customHeight="1">
      <c r="A18" s="63" t="s">
        <v>11</v>
      </c>
      <c r="B18" s="178"/>
      <c r="C18" s="178"/>
      <c r="D18" s="178"/>
      <c r="E18" s="178"/>
      <c r="F18" s="178"/>
      <c r="G18" s="178"/>
      <c r="H18" s="13"/>
      <c r="I18" s="14"/>
      <c r="J18" s="125">
        <f>COUNTA(B18)</f>
        <v>0</v>
      </c>
    </row>
    <row r="19" spans="1:10" ht="15.75" customHeight="1">
      <c r="A19" s="63" t="s">
        <v>12</v>
      </c>
      <c r="B19" s="178"/>
      <c r="C19" s="178"/>
      <c r="D19" s="178"/>
      <c r="E19" s="178"/>
      <c r="F19" s="178"/>
      <c r="G19" s="178"/>
      <c r="H19" s="13"/>
      <c r="I19" s="14"/>
      <c r="J19" s="125">
        <f>COUNTA(B19)</f>
        <v>0</v>
      </c>
    </row>
    <row r="20" spans="2:9" ht="15.75" customHeight="1" thickBot="1">
      <c r="B20" s="38"/>
      <c r="C20" s="55" t="s">
        <v>9</v>
      </c>
      <c r="D20" s="55" t="s">
        <v>10</v>
      </c>
      <c r="E20" s="55" t="s">
        <v>11</v>
      </c>
      <c r="F20" s="190" t="s">
        <v>12</v>
      </c>
      <c r="G20" s="190"/>
      <c r="H20" s="11"/>
      <c r="I20" s="12"/>
    </row>
    <row r="21" spans="1:12" ht="15.75" customHeight="1">
      <c r="A21" s="186" t="s">
        <v>44</v>
      </c>
      <c r="B21" s="187"/>
      <c r="C21" s="79" t="s">
        <v>19</v>
      </c>
      <c r="D21" s="47"/>
      <c r="E21" s="47"/>
      <c r="F21" s="49"/>
      <c r="G21" s="50"/>
      <c r="H21" s="13"/>
      <c r="I21" s="15" t="s">
        <v>9</v>
      </c>
      <c r="J21" s="2" t="s">
        <v>10</v>
      </c>
      <c r="K21" s="2" t="s">
        <v>11</v>
      </c>
      <c r="L21" s="2" t="s">
        <v>12</v>
      </c>
    </row>
    <row r="22" spans="1:12" ht="15.75" customHeight="1">
      <c r="A22" s="145" t="s">
        <v>43</v>
      </c>
      <c r="B22" s="146"/>
      <c r="C22" s="35"/>
      <c r="D22" s="35"/>
      <c r="E22" s="35"/>
      <c r="F22" s="209"/>
      <c r="G22" s="210"/>
      <c r="H22" s="13">
        <v>10</v>
      </c>
      <c r="I22" s="16">
        <f>IF(C22="X",10,0)</f>
        <v>0</v>
      </c>
      <c r="J22" s="4">
        <f>IF(D22="X",10,0)</f>
        <v>0</v>
      </c>
      <c r="K22" s="4">
        <f>IF(E22="X",10,0)</f>
        <v>0</v>
      </c>
      <c r="L22" s="4">
        <f>IF(F22="X",10,0)</f>
        <v>0</v>
      </c>
    </row>
    <row r="23" spans="1:12" ht="15.75" customHeight="1">
      <c r="A23" s="145" t="s">
        <v>42</v>
      </c>
      <c r="B23" s="146"/>
      <c r="C23" s="6"/>
      <c r="D23" s="6"/>
      <c r="E23" s="6"/>
      <c r="F23" s="209"/>
      <c r="G23" s="210"/>
      <c r="H23" s="13">
        <v>5</v>
      </c>
      <c r="I23" s="16">
        <f>IF(C23="X",5,0)</f>
        <v>0</v>
      </c>
      <c r="J23" s="4">
        <f>IF(D23="X",5,0)</f>
        <v>0</v>
      </c>
      <c r="K23" s="4">
        <f>IF(E23="X",5,0)</f>
        <v>0</v>
      </c>
      <c r="L23" s="4">
        <f>IF(F23="X",5,0)</f>
        <v>0</v>
      </c>
    </row>
    <row r="24" spans="1:12" ht="15.75" customHeight="1" thickBot="1">
      <c r="A24" s="194" t="s">
        <v>23</v>
      </c>
      <c r="B24" s="146"/>
      <c r="C24" s="6"/>
      <c r="D24" s="6"/>
      <c r="E24" s="6"/>
      <c r="F24" s="209"/>
      <c r="G24" s="210"/>
      <c r="H24" s="13">
        <v>2</v>
      </c>
      <c r="I24" s="16">
        <f>IF(C24="X",2,0)</f>
        <v>0</v>
      </c>
      <c r="J24" s="4">
        <f>IF(D24="X",2,0)</f>
        <v>0</v>
      </c>
      <c r="K24" s="4">
        <f>IF(E24="X",2,0)</f>
        <v>0</v>
      </c>
      <c r="L24" s="4">
        <f>IF(F24="X",2,0)</f>
        <v>0</v>
      </c>
    </row>
    <row r="25" spans="3:12" ht="15.75" customHeight="1" hidden="1" thickBot="1">
      <c r="C25" s="126">
        <f>COUNTA(C22:C24)</f>
        <v>0</v>
      </c>
      <c r="D25" s="126">
        <f>COUNTA(D22:D24)</f>
        <v>0</v>
      </c>
      <c r="E25" s="126">
        <f>COUNTA(E22:E24)</f>
        <v>0</v>
      </c>
      <c r="F25" s="126">
        <f>COUNTA(F22:F24)</f>
        <v>0</v>
      </c>
      <c r="H25" s="13"/>
      <c r="I25" s="17">
        <f>SUM(I22:I24)</f>
        <v>0</v>
      </c>
      <c r="J25" s="5">
        <f>SUM(J22:J24)</f>
        <v>0</v>
      </c>
      <c r="K25" s="5">
        <f>SUM(K22:K24)</f>
        <v>0</v>
      </c>
      <c r="L25" s="5">
        <f>SUM(L22:L24)</f>
        <v>0</v>
      </c>
    </row>
    <row r="26" spans="1:14" ht="15.75" customHeight="1">
      <c r="A26" s="231" t="s">
        <v>60</v>
      </c>
      <c r="B26" s="232"/>
      <c r="C26" s="107"/>
      <c r="D26" s="83"/>
      <c r="E26" s="83"/>
      <c r="F26" s="184"/>
      <c r="G26" s="185"/>
      <c r="H26" s="13"/>
      <c r="I26" s="17"/>
      <c r="J26" s="5"/>
      <c r="K26" s="5"/>
      <c r="L26" s="5"/>
      <c r="N26" s="1"/>
    </row>
    <row r="27" spans="1:14" ht="15.75" customHeight="1" hidden="1" thickBot="1">
      <c r="A27" s="105"/>
      <c r="B27" s="106"/>
      <c r="C27" s="126">
        <f>COUNTA(C26)</f>
        <v>0</v>
      </c>
      <c r="D27" s="126">
        <f>COUNTA(D26)</f>
        <v>0</v>
      </c>
      <c r="E27" s="126">
        <f>COUNTA(E26)</f>
        <v>0</v>
      </c>
      <c r="F27" s="126">
        <f>COUNTA(F26)</f>
        <v>0</v>
      </c>
      <c r="G27" s="110"/>
      <c r="H27" s="13"/>
      <c r="I27" s="17"/>
      <c r="J27" s="5"/>
      <c r="K27" s="5"/>
      <c r="L27" s="5"/>
      <c r="N27" s="1"/>
    </row>
    <row r="28" spans="1:14" ht="15.75" customHeight="1" thickBot="1">
      <c r="A28" s="42" t="s">
        <v>59</v>
      </c>
      <c r="B28" s="85"/>
      <c r="C28" s="87"/>
      <c r="D28" s="87"/>
      <c r="E28" s="87"/>
      <c r="F28" s="88"/>
      <c r="G28" s="89"/>
      <c r="H28" s="30"/>
      <c r="I28" s="32" t="str">
        <f>IF(I25=0,"1",I25)</f>
        <v>1</v>
      </c>
      <c r="J28" s="32" t="str">
        <f>IF(J25=0,"1",J25)</f>
        <v>1</v>
      </c>
      <c r="K28" s="32" t="str">
        <f>IF(K25=0,"1",K25)</f>
        <v>1</v>
      </c>
      <c r="L28" s="32" t="str">
        <f>IF(L25=0,"1",L25)</f>
        <v>1</v>
      </c>
      <c r="N28" s="119"/>
    </row>
    <row r="29" spans="1:14" ht="15.75" customHeight="1">
      <c r="A29" s="102"/>
      <c r="B29" s="103"/>
      <c r="C29" s="104" t="s">
        <v>45</v>
      </c>
      <c r="D29" s="86" t="s">
        <v>45</v>
      </c>
      <c r="E29" s="86" t="s">
        <v>45</v>
      </c>
      <c r="F29" s="207" t="s">
        <v>45</v>
      </c>
      <c r="G29" s="208"/>
      <c r="H29" s="101"/>
      <c r="I29" s="32"/>
      <c r="J29" s="33"/>
      <c r="K29" s="33"/>
      <c r="L29" s="33"/>
      <c r="N29" s="119"/>
    </row>
    <row r="30" spans="1:17" ht="15.75" customHeight="1" thickBot="1">
      <c r="A30" s="102"/>
      <c r="B30" s="103"/>
      <c r="C30" s="82"/>
      <c r="D30" s="82"/>
      <c r="E30" s="82"/>
      <c r="F30" s="178"/>
      <c r="G30" s="181"/>
      <c r="H30" s="101"/>
      <c r="I30" s="32"/>
      <c r="J30" s="33"/>
      <c r="K30" s="33"/>
      <c r="L30" s="33"/>
      <c r="N30" s="120">
        <f>2*C32+10</f>
        <v>10</v>
      </c>
      <c r="O30" s="120">
        <f>2*D32+10</f>
        <v>10</v>
      </c>
      <c r="P30" s="120">
        <f>2*E32+10</f>
        <v>10</v>
      </c>
      <c r="Q30" s="120">
        <f>2*F32+10</f>
        <v>10</v>
      </c>
    </row>
    <row r="31" spans="1:17" ht="15.75" customHeight="1">
      <c r="A31" s="188"/>
      <c r="B31" s="189"/>
      <c r="C31" s="104" t="s">
        <v>39</v>
      </c>
      <c r="D31" s="86" t="s">
        <v>39</v>
      </c>
      <c r="E31" s="86" t="s">
        <v>39</v>
      </c>
      <c r="F31" s="207" t="s">
        <v>39</v>
      </c>
      <c r="G31" s="208"/>
      <c r="H31" s="13"/>
      <c r="I31" s="15" t="s">
        <v>9</v>
      </c>
      <c r="J31" s="2" t="s">
        <v>10</v>
      </c>
      <c r="K31" s="2" t="s">
        <v>11</v>
      </c>
      <c r="L31" s="2" t="s">
        <v>12</v>
      </c>
      <c r="N31" s="121">
        <f>5*C32+50</f>
        <v>50</v>
      </c>
      <c r="O31" s="121">
        <f>5*D32+50</f>
        <v>50</v>
      </c>
      <c r="P31" s="121">
        <f>5*E32+50</f>
        <v>50</v>
      </c>
      <c r="Q31" s="121">
        <f>5*F32+50</f>
        <v>50</v>
      </c>
    </row>
    <row r="32" spans="1:16" ht="15.75" customHeight="1">
      <c r="A32" s="156"/>
      <c r="B32" s="157"/>
      <c r="C32" s="108"/>
      <c r="D32" s="109"/>
      <c r="E32" s="109"/>
      <c r="F32" s="266"/>
      <c r="G32" s="267"/>
      <c r="H32" s="13"/>
      <c r="I32" s="29"/>
      <c r="J32" s="20"/>
      <c r="K32" s="20"/>
      <c r="L32" s="20"/>
      <c r="M32" s="28"/>
      <c r="N32" s="28"/>
      <c r="O32" s="28"/>
      <c r="P32" s="28"/>
    </row>
    <row r="33" spans="1:12" ht="15.75" customHeight="1">
      <c r="A33" s="182" t="s">
        <v>36</v>
      </c>
      <c r="B33" s="183"/>
      <c r="C33" s="122">
        <f>IF(AND(ISNUMBER(C32),ISNUMBER(C30),(C30&gt;=N31),C32&gt;10,C30&gt;0),"X","")</f>
      </c>
      <c r="D33" s="122">
        <f>IF(AND(ISNUMBER(D32),ISNUMBER(D30),(D30&gt;=O31),D32&gt;10,D30&gt;0),"X","")</f>
      </c>
      <c r="E33" s="122">
        <f>IF(AND(ISNUMBER(E32),ISNUMBER(E30),(E30&gt;=P31),E32&gt;10,E30&gt;0),"X","")</f>
      </c>
      <c r="F33" s="149">
        <f>IF(AND(ISNUMBER(F32),ISNUMBER(F30),(F30&gt;=Q31),F32&gt;10,F30&gt;0),"X","")</f>
      </c>
      <c r="G33" s="149"/>
      <c r="H33" s="13">
        <v>5</v>
      </c>
      <c r="I33" s="16">
        <f aca="true" t="shared" si="0" ref="I33:L34">IF(C33="X",5,0)</f>
        <v>0</v>
      </c>
      <c r="J33" s="16">
        <f t="shared" si="0"/>
        <v>0</v>
      </c>
      <c r="K33" s="16">
        <f t="shared" si="0"/>
        <v>0</v>
      </c>
      <c r="L33" s="16">
        <f t="shared" si="0"/>
        <v>0</v>
      </c>
    </row>
    <row r="34" spans="1:12" ht="15.75" customHeight="1">
      <c r="A34" s="182" t="s">
        <v>37</v>
      </c>
      <c r="B34" s="183"/>
      <c r="C34" s="122">
        <f>IF(AND(ISNUMBER(C32),ISNUMBER(C30),C30&gt;=N30,C30&lt;N31,C32&gt;10,C30&gt;0),"X","")</f>
      </c>
      <c r="D34" s="122">
        <f>IF(AND(ISNUMBER(D32),ISNUMBER(D30),D30&gt;=O30,D30&lt;O31,D32&gt;10,D30&gt;0),"X","")</f>
      </c>
      <c r="E34" s="122">
        <f>IF(AND(ISNUMBER(E32),ISNUMBER(E30),E30&gt;=P30,E30&lt;P31,E32&gt;10,E30&gt;0),"X","")</f>
      </c>
      <c r="F34" s="149">
        <f>IF(AND(ISNUMBER(F32),ISNUMBER(F30),F30&gt;=Q30,F30&lt;Q31,F32&gt;10,F30&gt;0),"X","")</f>
      </c>
      <c r="G34" s="149"/>
      <c r="H34" s="13">
        <v>5</v>
      </c>
      <c r="I34" s="16">
        <f t="shared" si="0"/>
        <v>0</v>
      </c>
      <c r="J34" s="4">
        <f t="shared" si="0"/>
        <v>0</v>
      </c>
      <c r="K34" s="4">
        <f t="shared" si="0"/>
        <v>0</v>
      </c>
      <c r="L34" s="4">
        <f t="shared" si="0"/>
        <v>0</v>
      </c>
    </row>
    <row r="35" spans="1:12" ht="15.75" customHeight="1" thickBot="1">
      <c r="A35" s="192" t="s">
        <v>38</v>
      </c>
      <c r="B35" s="193"/>
      <c r="C35" s="122">
        <f>IF(AND(ISNUMBER(C32),ISNUMBER(C30),C30&lt;N30,C32&gt;10,C30&gt;0),"X","")</f>
      </c>
      <c r="D35" s="122">
        <f>IF(AND(ISNUMBER(D32),ISNUMBER(D30),D30&lt;O30,D32&gt;10,D30&gt;0),"X","")</f>
      </c>
      <c r="E35" s="122">
        <f>IF(AND(ISNUMBER(E32),ISNUMBER(E30),E30&lt;P30,E32&gt;10,E30&gt;0),"X","")</f>
      </c>
      <c r="F35" s="149">
        <f>IF(AND(ISNUMBER(F32),ISNUMBER(F30),F30&lt;Q30,F32&gt;10,F30&gt;0),"X","")</f>
      </c>
      <c r="G35" s="149"/>
      <c r="H35" s="13">
        <v>10</v>
      </c>
      <c r="I35" s="16">
        <f>IF(C35="X",10,0)</f>
        <v>0</v>
      </c>
      <c r="J35" s="16">
        <f>IF(D35="X",10,0)</f>
        <v>0</v>
      </c>
      <c r="K35" s="16">
        <f>IF(E35="X",10,0)</f>
        <v>0</v>
      </c>
      <c r="L35" s="16">
        <f>IF(F35="X",10,0)</f>
        <v>0</v>
      </c>
    </row>
    <row r="36" spans="1:12" ht="15.75" customHeight="1" hidden="1">
      <c r="A36" s="40"/>
      <c r="B36" s="37"/>
      <c r="C36" s="127">
        <f>COUNTA(C30,C32)</f>
        <v>0</v>
      </c>
      <c r="D36" s="127">
        <f>COUNTA(D30,D32)</f>
        <v>0</v>
      </c>
      <c r="E36" s="127">
        <f>COUNTA(E30,E32)</f>
        <v>0</v>
      </c>
      <c r="F36" s="142">
        <f>COUNTA(F30,F32)</f>
        <v>0</v>
      </c>
      <c r="G36" s="39"/>
      <c r="H36" s="13"/>
      <c r="I36" s="17">
        <f>SUM(I33:I35)</f>
        <v>0</v>
      </c>
      <c r="J36" s="5">
        <f>SUM(J33:J35)</f>
        <v>0</v>
      </c>
      <c r="K36" s="5">
        <f>SUM(K33:K35)</f>
        <v>0</v>
      </c>
      <c r="L36" s="5">
        <f>SUM(L33:L35)</f>
        <v>0</v>
      </c>
    </row>
    <row r="37" spans="1:12" ht="15.75" customHeight="1">
      <c r="A37" s="132"/>
      <c r="B37" s="133"/>
      <c r="C37" s="135">
        <f>IF(AND(C25&gt;0,C27&gt;0),"errore stato fisico","")</f>
      </c>
      <c r="D37" s="134">
        <f>IF(AND(D25&gt;0,D27&gt;0),"errore stato fisico","")</f>
      </c>
      <c r="E37" s="134">
        <f>IF(AND(E25&gt;0,E27&gt;0),"errore stato fisico","")</f>
      </c>
      <c r="F37" s="147">
        <f>IF(AND(F25&gt;0,F27&gt;0),"errore stato fisico","")</f>
      </c>
      <c r="G37" s="148"/>
      <c r="H37" s="13"/>
      <c r="I37" s="32" t="str">
        <f>IF(I36=0,"1 ",I36)</f>
        <v>1 </v>
      </c>
      <c r="J37" s="32" t="str">
        <f>IF(J36=0,"1 ",J36)</f>
        <v>1 </v>
      </c>
      <c r="K37" s="32" t="str">
        <f>IF(K36=0,"1 ",K36)</f>
        <v>1 </v>
      </c>
      <c r="L37" s="32" t="str">
        <f>IF(L36=0,"1 ",L36)</f>
        <v>1 </v>
      </c>
    </row>
    <row r="38" spans="1:12" ht="15.75" customHeight="1">
      <c r="A38" s="111"/>
      <c r="B38" s="43"/>
      <c r="C38" s="44"/>
      <c r="D38" s="44"/>
      <c r="E38" s="44"/>
      <c r="F38" s="44"/>
      <c r="G38" s="13"/>
      <c r="H38" s="13"/>
      <c r="I38" s="32"/>
      <c r="J38" s="33"/>
      <c r="K38" s="33"/>
      <c r="L38" s="33"/>
    </row>
    <row r="39" spans="1:12" ht="15.75" customHeight="1" thickBot="1">
      <c r="A39" s="111"/>
      <c r="B39" s="43"/>
      <c r="C39" s="44"/>
      <c r="D39" s="44"/>
      <c r="E39" s="44"/>
      <c r="F39" s="57" t="s">
        <v>46</v>
      </c>
      <c r="G39" s="13"/>
      <c r="H39" s="13"/>
      <c r="I39" s="32"/>
      <c r="J39" s="33"/>
      <c r="K39" s="33"/>
      <c r="L39" s="33"/>
    </row>
    <row r="40" spans="1:12" ht="15.75" customHeight="1">
      <c r="A40" s="223" t="s">
        <v>39</v>
      </c>
      <c r="B40" s="224"/>
      <c r="C40" s="84" t="s">
        <v>19</v>
      </c>
      <c r="D40" s="47"/>
      <c r="E40" s="47"/>
      <c r="F40" s="66"/>
      <c r="G40" s="67"/>
      <c r="H40" s="13"/>
      <c r="I40" s="29"/>
      <c r="J40" s="20"/>
      <c r="K40" s="20"/>
      <c r="L40" s="20"/>
    </row>
    <row r="41" spans="1:12" ht="15.75" customHeight="1">
      <c r="A41" s="145" t="s">
        <v>34</v>
      </c>
      <c r="B41" s="146"/>
      <c r="C41" s="6"/>
      <c r="D41" s="6"/>
      <c r="E41" s="6"/>
      <c r="F41" s="178"/>
      <c r="G41" s="181"/>
      <c r="H41" s="13">
        <v>10</v>
      </c>
      <c r="I41" s="16">
        <f>IF(C41="X",10,0)</f>
        <v>0</v>
      </c>
      <c r="J41" s="4">
        <f>IF(D41="X",10,0)</f>
        <v>0</v>
      </c>
      <c r="K41" s="4">
        <f>IF(E41="X",10,0)</f>
        <v>0</v>
      </c>
      <c r="L41" s="4">
        <f>IF(F41="X",10,0)</f>
        <v>0</v>
      </c>
    </row>
    <row r="42" spans="1:12" ht="15.75" customHeight="1">
      <c r="A42" s="145" t="s">
        <v>40</v>
      </c>
      <c r="B42" s="146"/>
      <c r="C42" s="6"/>
      <c r="D42" s="6"/>
      <c r="E42" s="6"/>
      <c r="F42" s="178"/>
      <c r="G42" s="181"/>
      <c r="H42" s="13">
        <v>5</v>
      </c>
      <c r="I42" s="16">
        <f>IF(C42="X",5,0)</f>
        <v>0</v>
      </c>
      <c r="J42" s="4">
        <f>IF(D42="X",5,0)</f>
        <v>0</v>
      </c>
      <c r="K42" s="4">
        <f>IF(E42="X",5,0)</f>
        <v>0</v>
      </c>
      <c r="L42" s="4">
        <f>IF(F42="X",5,0)</f>
        <v>0</v>
      </c>
    </row>
    <row r="43" spans="1:18" ht="15.75" customHeight="1" thickBot="1">
      <c r="A43" s="168" t="s">
        <v>33</v>
      </c>
      <c r="B43" s="169"/>
      <c r="C43" s="68"/>
      <c r="D43" s="68"/>
      <c r="E43" s="68"/>
      <c r="F43" s="179"/>
      <c r="G43" s="180"/>
      <c r="H43" s="13">
        <v>2</v>
      </c>
      <c r="I43" s="16">
        <f>IF(C43="X",2,0)</f>
        <v>0</v>
      </c>
      <c r="J43" s="4">
        <f>IF(D43="X",2,0)</f>
        <v>0</v>
      </c>
      <c r="K43" s="4">
        <f>IF(E43="X",2,0)</f>
        <v>0</v>
      </c>
      <c r="L43" s="4">
        <f>IF(F43="X",2,0)</f>
        <v>0</v>
      </c>
      <c r="Q43" s="31"/>
      <c r="R43" s="31"/>
    </row>
    <row r="44" spans="1:18" ht="15.75" customHeight="1" hidden="1">
      <c r="A44" s="45"/>
      <c r="B44" s="37"/>
      <c r="C44" s="35"/>
      <c r="D44" s="35"/>
      <c r="E44" s="35"/>
      <c r="F44" s="36"/>
      <c r="G44" s="46"/>
      <c r="H44" s="13"/>
      <c r="I44" s="17">
        <f>SUM(I41:I43)</f>
        <v>0</v>
      </c>
      <c r="J44" s="17">
        <f>SUM(J41:J43)</f>
        <v>0</v>
      </c>
      <c r="K44" s="17">
        <f>SUM(K41:K43)</f>
        <v>0</v>
      </c>
      <c r="L44" s="17">
        <f>SUM(L41:L43)</f>
        <v>0</v>
      </c>
      <c r="Q44" s="31"/>
      <c r="R44" s="31"/>
    </row>
    <row r="45" spans="1:18" ht="15.75" customHeight="1" hidden="1">
      <c r="A45" s="45"/>
      <c r="B45" s="37"/>
      <c r="C45" s="128">
        <f>COUNTA(C41:C43)</f>
        <v>0</v>
      </c>
      <c r="D45" s="128">
        <f>COUNTA(D41:D43)</f>
        <v>0</v>
      </c>
      <c r="E45" s="128">
        <f>COUNTA(E41:E43)</f>
        <v>0</v>
      </c>
      <c r="F45" s="129">
        <f>COUNTA(F41:F43)</f>
        <v>0</v>
      </c>
      <c r="G45" s="26"/>
      <c r="H45" s="13"/>
      <c r="Q45" s="31"/>
      <c r="R45" s="31"/>
    </row>
    <row r="46" spans="6:21" ht="15.75" customHeight="1" hidden="1">
      <c r="F46" s="11"/>
      <c r="G46" s="13"/>
      <c r="H46" s="13"/>
      <c r="I46" s="33"/>
      <c r="J46" s="33"/>
      <c r="K46" s="33"/>
      <c r="L46" s="33"/>
      <c r="M46" s="11"/>
      <c r="N46" s="11"/>
      <c r="O46" s="11"/>
      <c r="P46" s="11"/>
      <c r="Q46" s="80"/>
      <c r="R46" s="80"/>
      <c r="S46" s="11"/>
      <c r="T46" s="11"/>
      <c r="U46" s="11"/>
    </row>
    <row r="47" spans="6:21" ht="15.75" customHeight="1" hidden="1">
      <c r="F47" s="11"/>
      <c r="G47" s="13"/>
      <c r="H47" s="13"/>
      <c r="I47" s="33"/>
      <c r="J47" s="33"/>
      <c r="K47" s="33"/>
      <c r="L47" s="33"/>
      <c r="M47" s="11"/>
      <c r="N47" s="11"/>
      <c r="O47" s="11"/>
      <c r="P47" s="11"/>
      <c r="Q47" s="80"/>
      <c r="R47" s="80"/>
      <c r="S47" s="11"/>
      <c r="T47" s="11"/>
      <c r="U47" s="11"/>
    </row>
    <row r="48" spans="7:18" ht="15.75" customHeight="1" hidden="1">
      <c r="G48" s="13"/>
      <c r="H48" s="13"/>
      <c r="I48" s="32"/>
      <c r="J48" s="33"/>
      <c r="K48" s="33"/>
      <c r="L48" s="33"/>
      <c r="Q48" s="31"/>
      <c r="R48" s="31"/>
    </row>
    <row r="49" spans="6:18" ht="15.75" customHeight="1" hidden="1">
      <c r="F49" s="56"/>
      <c r="G49" s="13"/>
      <c r="H49" s="13"/>
      <c r="I49" s="32"/>
      <c r="J49" s="33"/>
      <c r="K49" s="33"/>
      <c r="L49" s="33"/>
      <c r="Q49" s="31"/>
      <c r="R49" s="31"/>
    </row>
    <row r="50" spans="7:18" ht="15.75" customHeight="1" thickBot="1">
      <c r="G50" s="13"/>
      <c r="H50" s="13"/>
      <c r="I50" s="32"/>
      <c r="J50" s="33"/>
      <c r="K50" s="33"/>
      <c r="L50" s="33"/>
      <c r="Q50" s="31"/>
      <c r="R50" s="31"/>
    </row>
    <row r="51" spans="1:12" ht="15.75" customHeight="1">
      <c r="A51" s="186" t="s">
        <v>13</v>
      </c>
      <c r="B51" s="187"/>
      <c r="C51" s="170" t="s">
        <v>19</v>
      </c>
      <c r="D51" s="171"/>
      <c r="E51" s="171"/>
      <c r="F51" s="171"/>
      <c r="G51" s="171"/>
      <c r="H51" s="172"/>
      <c r="I51" s="15" t="s">
        <v>9</v>
      </c>
      <c r="J51" s="2" t="s">
        <v>10</v>
      </c>
      <c r="K51" s="2" t="s">
        <v>11</v>
      </c>
      <c r="L51" s="2" t="s">
        <v>12</v>
      </c>
    </row>
    <row r="52" spans="1:12" ht="15.75" customHeight="1">
      <c r="A52" s="145" t="s">
        <v>24</v>
      </c>
      <c r="B52" s="146"/>
      <c r="C52" s="6"/>
      <c r="D52" s="6"/>
      <c r="E52" s="6"/>
      <c r="F52" s="178"/>
      <c r="G52" s="178"/>
      <c r="H52" s="71">
        <v>10</v>
      </c>
      <c r="I52" s="16">
        <f>IF(C52="X",10,0)</f>
        <v>0</v>
      </c>
      <c r="J52" s="4">
        <f>IF(D52="X",10,0)</f>
        <v>0</v>
      </c>
      <c r="K52" s="4">
        <f>IF(E52="X",10,0)</f>
        <v>0</v>
      </c>
      <c r="L52" s="4">
        <f>IF(F52="X",10,0)</f>
        <v>0</v>
      </c>
    </row>
    <row r="53" spans="1:12" ht="15.75" customHeight="1">
      <c r="A53" s="145" t="s">
        <v>26</v>
      </c>
      <c r="B53" s="146"/>
      <c r="C53" s="6"/>
      <c r="D53" s="6"/>
      <c r="E53" s="6"/>
      <c r="F53" s="178"/>
      <c r="G53" s="178"/>
      <c r="H53" s="71">
        <v>5</v>
      </c>
      <c r="I53" s="16">
        <f>IF(C53="X",5,0)</f>
        <v>0</v>
      </c>
      <c r="J53" s="4">
        <f>IF(D53="X",5,0)</f>
        <v>0</v>
      </c>
      <c r="K53" s="4">
        <f>IF(E53="X",5,0)</f>
        <v>0</v>
      </c>
      <c r="L53" s="4">
        <f>IF(F53="X",5,0)</f>
        <v>0</v>
      </c>
    </row>
    <row r="54" spans="1:12" ht="15.75" customHeight="1" thickBot="1">
      <c r="A54" s="173" t="s">
        <v>25</v>
      </c>
      <c r="B54" s="169"/>
      <c r="C54" s="68"/>
      <c r="D54" s="68"/>
      <c r="E54" s="68"/>
      <c r="F54" s="179"/>
      <c r="G54" s="179"/>
      <c r="H54" s="72">
        <v>2</v>
      </c>
      <c r="I54" s="16">
        <f>IF(C54="X",2,0)</f>
        <v>0</v>
      </c>
      <c r="J54" s="4">
        <f>IF(D54="X",2,0)</f>
        <v>0</v>
      </c>
      <c r="K54" s="4">
        <f>IF(E54="X",2,0)</f>
        <v>0</v>
      </c>
      <c r="L54" s="4">
        <f>IF(F54="X",2,0)</f>
        <v>0</v>
      </c>
    </row>
    <row r="55" spans="1:12" s="1" customFormat="1" ht="15.75" customHeight="1" hidden="1">
      <c r="A55" s="69"/>
      <c r="B55" s="70"/>
      <c r="C55" s="127">
        <f>COUNTA(C52:C54)</f>
        <v>0</v>
      </c>
      <c r="D55" s="127">
        <f>COUNTA(D52:D54)</f>
        <v>0</v>
      </c>
      <c r="E55" s="127">
        <f>COUNTA(E52:E54)</f>
        <v>0</v>
      </c>
      <c r="F55" s="127">
        <f>COUNTA(F52:F54)</f>
        <v>0</v>
      </c>
      <c r="G55" s="41"/>
      <c r="H55" s="18"/>
      <c r="I55" s="17">
        <f>SUM(I52:I54)</f>
        <v>0</v>
      </c>
      <c r="J55" s="5">
        <f>SUM(J52:J54)</f>
        <v>0</v>
      </c>
      <c r="K55" s="5">
        <f>SUM(K52:K54)</f>
        <v>0</v>
      </c>
      <c r="L55" s="5">
        <f>SUM(L52:L54)</f>
        <v>0</v>
      </c>
    </row>
    <row r="56" spans="1:12" ht="15.75" customHeight="1" hidden="1" thickBot="1">
      <c r="A56" s="19"/>
      <c r="B56" s="20"/>
      <c r="C56" s="34"/>
      <c r="D56" s="34"/>
      <c r="E56" s="34"/>
      <c r="F56" s="51"/>
      <c r="G56" s="52"/>
      <c r="H56" s="13"/>
      <c r="I56" s="15" t="s">
        <v>9</v>
      </c>
      <c r="J56" s="2" t="s">
        <v>10</v>
      </c>
      <c r="K56" s="2" t="s">
        <v>11</v>
      </c>
      <c r="L56" s="2" t="s">
        <v>12</v>
      </c>
    </row>
    <row r="57" spans="1:12" s="1" customFormat="1" ht="15.75" customHeight="1" thickBot="1">
      <c r="A57" s="174" t="s">
        <v>31</v>
      </c>
      <c r="B57" s="175"/>
      <c r="C57" s="53"/>
      <c r="D57" s="53"/>
      <c r="E57" s="53"/>
      <c r="F57" s="233"/>
      <c r="G57" s="234"/>
      <c r="H57" s="18"/>
      <c r="I57" s="17">
        <f>C57/200</f>
        <v>0</v>
      </c>
      <c r="J57" s="5">
        <f>D57/200</f>
        <v>0</v>
      </c>
      <c r="K57" s="5">
        <f>E57/200</f>
        <v>0</v>
      </c>
      <c r="L57" s="5">
        <f>F57/200</f>
        <v>0</v>
      </c>
    </row>
    <row r="58" spans="1:12" ht="15.75" customHeight="1" hidden="1" thickBot="1">
      <c r="A58" s="19"/>
      <c r="B58" s="20"/>
      <c r="C58" s="54"/>
      <c r="D58" s="54"/>
      <c r="E58" s="54"/>
      <c r="F58" s="48"/>
      <c r="G58" s="26"/>
      <c r="H58" s="13"/>
      <c r="I58" s="15" t="s">
        <v>9</v>
      </c>
      <c r="J58" s="2" t="s">
        <v>10</v>
      </c>
      <c r="K58" s="2" t="s">
        <v>11</v>
      </c>
      <c r="L58" s="2" t="s">
        <v>12</v>
      </c>
    </row>
    <row r="59" spans="1:12" s="1" customFormat="1" ht="15.75" customHeight="1" thickBot="1">
      <c r="A59" s="158" t="s">
        <v>32</v>
      </c>
      <c r="B59" s="159"/>
      <c r="C59" s="74"/>
      <c r="D59" s="74"/>
      <c r="E59" s="74"/>
      <c r="F59" s="235"/>
      <c r="G59" s="236"/>
      <c r="H59" s="18"/>
      <c r="I59" s="17">
        <f>C59/480</f>
        <v>0</v>
      </c>
      <c r="J59" s="5">
        <f>D59/480</f>
        <v>0</v>
      </c>
      <c r="K59" s="5">
        <f>E59/480</f>
        <v>0</v>
      </c>
      <c r="L59" s="5">
        <f>F59/480</f>
        <v>0</v>
      </c>
    </row>
    <row r="60" spans="1:36" ht="15.75" customHeight="1">
      <c r="A60" s="160" t="s">
        <v>27</v>
      </c>
      <c r="B60" s="161"/>
      <c r="C60" s="170" t="s">
        <v>19</v>
      </c>
      <c r="D60" s="171"/>
      <c r="E60" s="171"/>
      <c r="F60" s="171"/>
      <c r="G60" s="171"/>
      <c r="H60" s="172"/>
      <c r="I60" s="15" t="s">
        <v>9</v>
      </c>
      <c r="J60" s="2" t="s">
        <v>10</v>
      </c>
      <c r="K60" s="2" t="s">
        <v>11</v>
      </c>
      <c r="L60" s="2" t="s">
        <v>12</v>
      </c>
      <c r="AJ60" s="73"/>
    </row>
    <row r="61" spans="1:12" ht="15.75" customHeight="1">
      <c r="A61" s="145" t="s">
        <v>28</v>
      </c>
      <c r="B61" s="146"/>
      <c r="C61" s="6"/>
      <c r="D61" s="6"/>
      <c r="E61" s="6"/>
      <c r="F61" s="178"/>
      <c r="G61" s="178"/>
      <c r="H61" s="71">
        <v>10</v>
      </c>
      <c r="I61" s="16">
        <f>IF(C61="X",10,0)</f>
        <v>0</v>
      </c>
      <c r="J61" s="4">
        <f>IF(D61="X",10,0)</f>
        <v>0</v>
      </c>
      <c r="K61" s="4">
        <f>IF(E61="X",10,0)</f>
        <v>0</v>
      </c>
      <c r="L61" s="4">
        <f>IF(F61="X",10,0)</f>
        <v>0</v>
      </c>
    </row>
    <row r="62" spans="1:12" ht="15.75" customHeight="1">
      <c r="A62" s="145" t="s">
        <v>30</v>
      </c>
      <c r="B62" s="146"/>
      <c r="C62" s="6"/>
      <c r="D62" s="6"/>
      <c r="E62" s="6"/>
      <c r="F62" s="178"/>
      <c r="G62" s="178"/>
      <c r="H62" s="71">
        <v>5</v>
      </c>
      <c r="I62" s="16">
        <f>IF(C62="X",5,0)</f>
        <v>0</v>
      </c>
      <c r="J62" s="4">
        <f>IF(D62="X",5,0)</f>
        <v>0</v>
      </c>
      <c r="K62" s="4">
        <f>IF(E62="X",5,0)</f>
        <v>0</v>
      </c>
      <c r="L62" s="4">
        <f>IF(F62="X",5,0)</f>
        <v>0</v>
      </c>
    </row>
    <row r="63" spans="1:12" ht="15.75" customHeight="1">
      <c r="A63" s="145" t="s">
        <v>29</v>
      </c>
      <c r="B63" s="146"/>
      <c r="C63" s="6"/>
      <c r="D63" s="6"/>
      <c r="E63" s="6"/>
      <c r="F63" s="178"/>
      <c r="G63" s="178"/>
      <c r="H63" s="71">
        <v>2</v>
      </c>
      <c r="I63" s="16">
        <f>IF(C63="X",2,0)</f>
        <v>0</v>
      </c>
      <c r="J63" s="4">
        <f>IF(D63="X",2,0)</f>
        <v>0</v>
      </c>
      <c r="K63" s="4">
        <f>IF(E63="X",2,0)</f>
        <v>0</v>
      </c>
      <c r="L63" s="4">
        <f>IF(F63="X",2,0)</f>
        <v>0</v>
      </c>
    </row>
    <row r="64" spans="1:12" ht="15.75" customHeight="1">
      <c r="A64" s="75" t="s">
        <v>41</v>
      </c>
      <c r="B64" s="37"/>
      <c r="C64" s="6"/>
      <c r="D64" s="6"/>
      <c r="E64" s="6"/>
      <c r="F64" s="178"/>
      <c r="G64" s="178"/>
      <c r="H64" s="71">
        <v>1</v>
      </c>
      <c r="I64" s="16">
        <f>IF(C64="X",1,0)</f>
        <v>0</v>
      </c>
      <c r="J64" s="16">
        <f>IF(D64="X",1,0)</f>
        <v>0</v>
      </c>
      <c r="K64" s="16">
        <f>IF(E64="X",1,0)</f>
        <v>0</v>
      </c>
      <c r="L64" s="16">
        <f>IF(F64="X",1,0)</f>
        <v>0</v>
      </c>
    </row>
    <row r="65" spans="1:12" s="1" customFormat="1" ht="15.75" customHeight="1" hidden="1">
      <c r="A65" s="75"/>
      <c r="B65" s="3"/>
      <c r="C65" s="130">
        <f>COUNTA(C61:C64)</f>
        <v>0</v>
      </c>
      <c r="D65" s="130">
        <f>COUNTA(D61:D64)</f>
        <v>0</v>
      </c>
      <c r="E65" s="130">
        <f>COUNTA(E61:E64)</f>
        <v>0</v>
      </c>
      <c r="F65" s="131">
        <f>COUNTA(F61:F64)</f>
        <v>0</v>
      </c>
      <c r="G65" s="27"/>
      <c r="H65" s="76"/>
      <c r="I65" s="17">
        <f>SUM(I61:I64)</f>
        <v>0</v>
      </c>
      <c r="J65" s="17">
        <f>SUM(J61:J64)</f>
        <v>0</v>
      </c>
      <c r="K65" s="17">
        <f>SUM(K61:K64)</f>
        <v>0</v>
      </c>
      <c r="L65" s="17">
        <f>SUM(L61:L64)</f>
        <v>0</v>
      </c>
    </row>
    <row r="66" spans="1:12" s="1" customFormat="1" ht="15.75" customHeight="1">
      <c r="A66" s="165" t="s">
        <v>52</v>
      </c>
      <c r="B66" s="166"/>
      <c r="C66" s="166"/>
      <c r="D66" s="166"/>
      <c r="E66" s="166"/>
      <c r="F66" s="166"/>
      <c r="G66" s="167"/>
      <c r="H66" s="76"/>
      <c r="I66" s="17"/>
      <c r="J66" s="17"/>
      <c r="K66" s="17"/>
      <c r="L66" s="17"/>
    </row>
    <row r="67" spans="1:12" s="1" customFormat="1" ht="15.75" customHeight="1">
      <c r="A67" s="77"/>
      <c r="B67" s="78"/>
      <c r="C67" s="6"/>
      <c r="D67" s="6"/>
      <c r="E67" s="6"/>
      <c r="F67" s="178"/>
      <c r="G67" s="178"/>
      <c r="H67" s="76"/>
      <c r="I67" s="17"/>
      <c r="J67" s="17"/>
      <c r="K67" s="17"/>
      <c r="L67" s="17"/>
    </row>
    <row r="68" spans="1:12" ht="15.75" customHeight="1" thickBot="1">
      <c r="A68" s="211" t="s">
        <v>51</v>
      </c>
      <c r="B68" s="212"/>
      <c r="C68" s="212"/>
      <c r="D68" s="212"/>
      <c r="E68" s="212"/>
      <c r="F68" s="212"/>
      <c r="G68" s="213"/>
      <c r="H68" s="72"/>
      <c r="I68" s="21">
        <f>I28*I37*I44*I55*I57*I59*I65</f>
        <v>0</v>
      </c>
      <c r="J68" s="21">
        <f>J28*J37*J44*J55*J57*J59*J65</f>
        <v>0</v>
      </c>
      <c r="K68" s="21">
        <f>K28*K37*K44*K55*K57*K59*K65</f>
        <v>0</v>
      </c>
      <c r="L68" s="21">
        <f>L28*L37*L44*L55*L57*L59*L65</f>
        <v>0</v>
      </c>
    </row>
    <row r="69" spans="1:9" ht="15.75" customHeight="1">
      <c r="A69" s="220" t="s">
        <v>49</v>
      </c>
      <c r="B69" s="221"/>
      <c r="C69" s="221"/>
      <c r="D69" s="221"/>
      <c r="E69" s="221"/>
      <c r="F69" s="221"/>
      <c r="G69" s="222"/>
      <c r="H69" s="11"/>
      <c r="I69" s="12"/>
    </row>
    <row r="70" spans="1:9" ht="15.75" customHeight="1">
      <c r="A70" s="145" t="s">
        <v>14</v>
      </c>
      <c r="B70" s="146"/>
      <c r="C70" s="65"/>
      <c r="D70" s="197" t="s">
        <v>15</v>
      </c>
      <c r="E70" s="146"/>
      <c r="F70" s="209"/>
      <c r="G70" s="210"/>
      <c r="H70" s="11"/>
      <c r="I70" s="12"/>
    </row>
    <row r="71" spans="1:9" ht="15.75" customHeight="1" thickBot="1">
      <c r="A71" s="176" t="s">
        <v>50</v>
      </c>
      <c r="B71" s="177"/>
      <c r="C71" s="218"/>
      <c r="D71" s="218"/>
      <c r="E71" s="218"/>
      <c r="F71" s="218"/>
      <c r="G71" s="219"/>
      <c r="H71" s="11"/>
      <c r="I71" s="12"/>
    </row>
    <row r="72" spans="1:9" ht="15.75" customHeight="1">
      <c r="A72" s="162" t="s">
        <v>16</v>
      </c>
      <c r="B72" s="163"/>
      <c r="C72" s="163"/>
      <c r="D72" s="163"/>
      <c r="E72" s="163"/>
      <c r="F72" s="164"/>
      <c r="G72" s="12"/>
      <c r="H72" s="11"/>
      <c r="I72" s="12"/>
    </row>
    <row r="73" spans="1:9" ht="15">
      <c r="A73" s="115" t="s">
        <v>17</v>
      </c>
      <c r="B73" s="113"/>
      <c r="C73" s="114" t="s">
        <v>18</v>
      </c>
      <c r="D73" s="114"/>
      <c r="E73" s="195"/>
      <c r="F73" s="196"/>
      <c r="G73" s="12"/>
      <c r="H73" s="11"/>
      <c r="I73" s="12"/>
    </row>
    <row r="74" spans="1:12" ht="15">
      <c r="A74" s="116" t="s">
        <v>9</v>
      </c>
      <c r="B74" s="112">
        <f>IF(OR(C37="errore stato fisico",C45&gt;1,C55&gt;1,C65&gt;1,AND(C36=2,C25&gt;0)),"ERRORE: SELEZIONE MULTIPLA","")</f>
      </c>
      <c r="C74" s="137" t="str">
        <f>IF(AND(J16=0,C45=0,C55=0,C57=0,C59=0,C65=0,C36&lt;2,C25=0),"0",IF(AND(J9=2,J10=1,J13&gt;0,J16=1),(IF(B74="ERRORE: SELEZIONE MULTIPLA"," ",IF(OR(AND(C25=0,C36&lt;2),C45=0,C55=0,C57=0,C59=0,C65=0),"mancano dati",IF(AND(I68&lt;&gt;0,ISNUMBER(I68)),I68,""))))," "))</f>
        <v>0</v>
      </c>
      <c r="D74" s="143">
        <f>IF(OR(C74="ERRORE",C74=" ")," ",IF(ISNUMBER(C74),IF(C74&gt;=6.25,"LAVORATORE ESPOSTO","lavoratore potenzialmente esposto"),""))</f>
      </c>
      <c r="E74" s="143"/>
      <c r="F74" s="144"/>
      <c r="G74" s="22"/>
      <c r="H74" s="8"/>
      <c r="I74" s="22"/>
      <c r="J74" s="8"/>
      <c r="K74" s="8"/>
      <c r="L74" s="8"/>
    </row>
    <row r="75" spans="1:9" ht="15">
      <c r="A75" s="116" t="s">
        <v>10</v>
      </c>
      <c r="B75" s="112">
        <f>IF(OR(D37="errore stato fisico",D45&gt;1,D55&gt;1,D65&gt;1,AND(D36=2,D25&gt;0)),"ERRORE: SELEZIONE MULTIPLA","")</f>
      </c>
      <c r="C75" s="137" t="str">
        <f>IF(AND(J17=0,D45=0,D55=0,D57=0,D59=0,D65=0,D36&lt;2,D25=0),"0",IF(AND(J9=2,J10=1,J13&gt;0,J17=1),IF(B75="ERRORE: SELEZIONE MULTIPLA"," ",IF(OR(AND(D25=0,D36&lt;2),D45=0,D55=0,D57=0,D59=0,D65=0),"mancano dati",IF(AND(J68&lt;&gt;0,ISNUMBER(J68)),J68,"")))," "))</f>
        <v>0</v>
      </c>
      <c r="D75" s="143" t="str">
        <f>IF(OR(C75="ERRORE",C75=" ")," ",IF(ISNUMBER(C75),IF(C75&gt;=6.25,"LAVORATORE ESPOSTO","lavoratore potenzialmente esposto")," "))</f>
        <v> </v>
      </c>
      <c r="E75" s="143"/>
      <c r="F75" s="144"/>
      <c r="G75" s="12"/>
      <c r="H75" s="23"/>
      <c r="I75" s="24"/>
    </row>
    <row r="76" spans="1:9" ht="15">
      <c r="A76" s="116" t="s">
        <v>11</v>
      </c>
      <c r="B76" s="112">
        <f>IF(OR(E37="errore stato fisico",E45&gt;1,E55&gt;1,E65&gt;1,AND(E36=2,E25&gt;0)),"ERRORE: SELEZIONE MULTIPLA","")</f>
      </c>
      <c r="C76" s="137" t="str">
        <f>IF(AND(J18=0,E45=0,E55=0,E57=0,E59=0,E65=0,E36&lt;2,E25=0),"0",IF(AND(J9=2,J10=1,J13&gt;0,J18=1),IF(B76="ERRORE: SELEZIONE MULTIPLA"," ",IF(OR(AND(E25=0,E36&lt;2),E45=0,E55=0,E57=0,E59=0,E65=0),"mancano dati",IF(AND(K68&lt;&gt;0,ISNUMBER(K68)),K68,"")))," "))</f>
        <v>0</v>
      </c>
      <c r="D76" s="143">
        <f>IF(OR(C76="ERRORE",C76=" ")," ",IF(ISNUMBER(C76),IF(C76&gt;=6.25,"LAVORATORE ESPOSTO","lavoratore potenzialmente esposto"),""))</f>
      </c>
      <c r="E76" s="143"/>
      <c r="F76" s="144"/>
      <c r="G76" s="12"/>
      <c r="H76" s="23"/>
      <c r="I76" s="24"/>
    </row>
    <row r="77" spans="1:9" ht="15.75" thickBot="1">
      <c r="A77" s="116" t="s">
        <v>12</v>
      </c>
      <c r="B77" s="112">
        <f>IF(OR(F37="errore stato fisico",F45&gt;1,F55&gt;1,F65&gt;1,AND(F36=2,F25&gt;0)),"ERRORE: SELEZIONE MULTIPLA","")</f>
      </c>
      <c r="C77" s="137" t="str">
        <f>IF(AND(J19=0,F45=0,F55=0,F57=0,F59=0,F65=0,F36&lt;2,F25=0),"0",IF(AND(J9=2,J10=1,J13&gt;0,J19=1),IF(B77="ERRORE: SELEZIONE MULTIPLA"," ",IF(OR(AND(F25=0,F36&lt;2),F45=0,F55=0,F57=0,F59=0,F65=0),"mancano dati",IF(AND(L68&lt;&gt;0,ISNUMBER(L68)),L68,"")))," "))</f>
        <v>0</v>
      </c>
      <c r="D77" s="143">
        <f>IF(OR(C77="ERRORE",C77=" ")," ",IF(ISNUMBER(C77),IF(C77&gt;=6.25,"LAVORATORE ESPOSTO","lavoratore potenzialmente esposto"),""))</f>
      </c>
      <c r="E77" s="143"/>
      <c r="F77" s="144"/>
      <c r="G77" s="12"/>
      <c r="H77" s="11"/>
      <c r="I77" s="12"/>
    </row>
    <row r="78" spans="1:9" ht="15.75" thickBot="1">
      <c r="A78" s="117"/>
      <c r="B78" s="118">
        <f>IF(OR(B74="ERRORE: SELEZIONE MULTIPLA",B75="ERRORE: SELEZIONE MULTIPLA",B76="ERRORE: SELEZIONE MULTIPLA",B77="ERRORE: SELEZIONE MULTIPLA"),1,0)</f>
        <v>0</v>
      </c>
      <c r="C78" s="136" t="str">
        <f>IF(OR(F13="errore",F14="errore")," ",IF(AND(C74="0",C75="0",C76="0",C77="0")," ",IF(B78=1," ",IF(OR(C74="mancano dati",C75="mancano dati",C76="mancano dati",C77="mancano dati",C74=" ",C75=" ",C76=" ",C77=" ")," ",(C74)+(C75)+(C76)+(C77)))))</f>
        <v> </v>
      </c>
      <c r="D78" s="202">
        <f>IF(C78=0," ",IF(ISNUMBER(C78),IF(C78&gt;=6.25,"LAVORATORE ESPOSTO","lavoratore potenzialmente esposto"),""))</f>
      </c>
      <c r="E78" s="203"/>
      <c r="F78" s="204"/>
      <c r="G78" s="12"/>
      <c r="H78" s="11"/>
      <c r="I78" s="12"/>
    </row>
    <row r="79" spans="1:9" ht="15">
      <c r="A79" s="200" t="s">
        <v>20</v>
      </c>
      <c r="B79" s="201"/>
      <c r="C79" s="216"/>
      <c r="D79" s="216"/>
      <c r="E79" s="216"/>
      <c r="F79" s="216"/>
      <c r="G79" s="217"/>
      <c r="H79" s="11"/>
      <c r="I79" s="12"/>
    </row>
    <row r="80" spans="1:9" ht="15.75" thickBot="1">
      <c r="A80" s="198" t="s">
        <v>21</v>
      </c>
      <c r="B80" s="199"/>
      <c r="C80" s="199"/>
      <c r="D80" s="199"/>
      <c r="E80" s="214"/>
      <c r="F80" s="214"/>
      <c r="G80" s="215"/>
      <c r="H80" s="11"/>
      <c r="I80" s="12"/>
    </row>
    <row r="81" spans="1:29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3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5:30" ht="15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5:30" ht="15">
      <c r="E84" s="11"/>
      <c r="F84" s="57" t="s">
        <v>47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5:30" ht="15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5:30" ht="15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5:30" ht="15">
      <c r="E87" s="11"/>
      <c r="F87" s="11"/>
      <c r="G87" s="11"/>
      <c r="H87" s="11"/>
      <c r="I87" s="11"/>
      <c r="J87" s="11"/>
      <c r="K87" s="23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5:30" ht="15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5:30" ht="15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5:30" ht="15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5:30" ht="15"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5:30" ht="15"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5:30" ht="15"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5:30" ht="15"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5:30" ht="15"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5:30" ht="15"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5:30" ht="15"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5:30" ht="15"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5:30" ht="15"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5:30" ht="15"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5:30" ht="15"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5:30" ht="15"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5:30" ht="15"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5:30" ht="15"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5:30" ht="15"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5:30" ht="15"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5:30" ht="15"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5:30" ht="15"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5:30" ht="15"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5:30" ht="15"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5:30" ht="15"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5:30" ht="15"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5:30" ht="15"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5:30" ht="15"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5:30" ht="15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5:30" ht="15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5:30" ht="15"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5:30" ht="15"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5:30" ht="15"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5:30" ht="15"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5:30" ht="15"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5:30" ht="15"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5:30" ht="15"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5:30" ht="15"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5:30" ht="15"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5:30" ht="15"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5:30" ht="15"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5:30" ht="15"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5:30" ht="15"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5:30" ht="15"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5:30" ht="15"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5:30" ht="15"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5:30" ht="15"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5:30" ht="15"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5:30" ht="15"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5:30" ht="15"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5:30" ht="15"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5:30" ht="15"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5:30" ht="15"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5:30" ht="15"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5:30" ht="15"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5:30" ht="15"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5:30" ht="15"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5:30" ht="15"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5:30" ht="15"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5:30" ht="15"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5:30" ht="15"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5:30" ht="15"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5:30" ht="15"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5:30" ht="15"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5:30" ht="15"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5:30" ht="15"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5:30" ht="15"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5:30" ht="15"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5:30" ht="15"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5:30" ht="15"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5:30" ht="15"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5:30" ht="15"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5:30" ht="15"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5:30" ht="15"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5:30" ht="15"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5:30" ht="15"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5:30" ht="15"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5:30" ht="15"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5:30" ht="15"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5:30" ht="15"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5:30" ht="15"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5:30" ht="15"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5:30" ht="15"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5:30" ht="15"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5:30" ht="15"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5:30" ht="15"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5:30" ht="15"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5:30" ht="15"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5:30" ht="15"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5:30" ht="15"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5:30" ht="15"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5:30" ht="15"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5:30" ht="15"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5:30" ht="15"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5:30" ht="15"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5:30" ht="15"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5:30" ht="15"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5:30" ht="15"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5:30" ht="15"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5:30" ht="15"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5:30" ht="15"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5:30" ht="15"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5:30" ht="15"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5:30" ht="15"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5:30" ht="15"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5:30" ht="15"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5:30" ht="15"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5:30" ht="15"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5:30" ht="15"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5:30" ht="15"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5:30" ht="15"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5:30" ht="15"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5:30" ht="15"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5:30" ht="15"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5:30" ht="15"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5:30" ht="15"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5:30" ht="15"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5:30" ht="15"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5:30" ht="15"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5:30" ht="15"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5:30" ht="15"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5:30" ht="15"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5:30" ht="15"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5:30" ht="15"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5:30" ht="15"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5:30" ht="15"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5:30" ht="15"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5:30" ht="15"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5:30" ht="15"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5:30" ht="15"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5:30" ht="15"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5:30" ht="15"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5:30" ht="15"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5:30" ht="15"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5:30" ht="15"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5:30" ht="15"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5:30" ht="15"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5:30" ht="15"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5:30" ht="15"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5:30" ht="15"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5:30" ht="15"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5:30" ht="15"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5:30" ht="15"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5:30" ht="15"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5:30" ht="15"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5:30" ht="15"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5:30" ht="15"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5:30" ht="15"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5:30" ht="15"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5:30" ht="15"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5:30" ht="15"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5:30" ht="15"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5:30" ht="15"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5:30" ht="15"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5:30" ht="15"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5:30" ht="15"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5:30" ht="15"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5:30" ht="15"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5:30" ht="15"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5:30" ht="15"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5:30" ht="15"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5:30" ht="15"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5:30" ht="15"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5:30" ht="15"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5:30" ht="15"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5:30" ht="15"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5:30" ht="15"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5:30" ht="15"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5:30" ht="15"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5:30" ht="15"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5:30" ht="15"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5:30" ht="15"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5:30" ht="15"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5:30" ht="15"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5:30" ht="15"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5:30" ht="15"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5:30" ht="15"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5:30" ht="15"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5:30" ht="15"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5:30" ht="15"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5:30" ht="15"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5:30" ht="15"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5:30" ht="15"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5:30" ht="15"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5:30" ht="15"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5:30" ht="15"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5:30" ht="15"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5:30" ht="15"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5:30" ht="15"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5:30" ht="15"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5:30" ht="15"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5:30" ht="15"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5:30" ht="15"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5:30" ht="15"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5:30" ht="15"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5:30" ht="15"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5:30" ht="15"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5:30" ht="15"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5:30" ht="15"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5:30" ht="15"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5:30" ht="15"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5:30" ht="15"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5:30" ht="15"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5:30" ht="15"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5:30" ht="15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5:30" ht="15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5:30" ht="15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5:30" ht="15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5:30" ht="15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5:30" ht="15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5:30" ht="15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5:30" ht="15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5:30" ht="15"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5:30" ht="15"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5:30" ht="15"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5:30" ht="15"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5:30" ht="15"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5:30" ht="15"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5:30" ht="15"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5:30" ht="15"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5:30" ht="15"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5:30" ht="15"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5:30" ht="15"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5:30" ht="15"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5:30" ht="15"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5:30" ht="15"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5:30" ht="15"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5:30" ht="15"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5:30" ht="15"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5:30" ht="15"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5:30" ht="15"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5:30" ht="15"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5:30" ht="15"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 spans="5:30" ht="15"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 spans="5:30" ht="15"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5:30" ht="15"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 spans="5:30" ht="15"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 spans="5:30" ht="15"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 spans="5:30" ht="15"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5:30" ht="15"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5:30" ht="15"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 spans="5:30" ht="15"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 spans="5:30" ht="15"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5:30" ht="15"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5:30" ht="15"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 spans="5:30" ht="15"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 spans="5:30" ht="15"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 spans="5:30" ht="15"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 spans="5:30" ht="15"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 spans="5:30" ht="15"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5:30" ht="15"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5:30" ht="15"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 spans="5:30" ht="15"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 spans="5:30" ht="15"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5:30" ht="15"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5:30" ht="15"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 spans="5:30" ht="15"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 spans="5:30" ht="15"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 spans="5:30" ht="15"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 spans="5:30" ht="15"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 spans="5:30" ht="15"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5:30" ht="15"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 spans="5:30" ht="15"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 spans="5:30" ht="15"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5:30" ht="15"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 spans="5:30" ht="15"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 spans="5:30" ht="15"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5:30" ht="15"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5:30" ht="15"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 spans="5:30" ht="15"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 spans="5:30" ht="15"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 spans="5:30" ht="15"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 spans="5:30" ht="15"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 spans="5:30" ht="15"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 spans="5:30" ht="15"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 spans="5:30" ht="15"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 spans="5:30" ht="15"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 spans="5:30" ht="15"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 spans="5:30" ht="15"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5:30" ht="15"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 spans="5:30" ht="15"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 spans="5:30" ht="15"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 spans="5:30" ht="15"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 spans="5:30" ht="15"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 spans="5:30" ht="15"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 spans="5:30" ht="15"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 spans="5:30" ht="15"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 spans="5:30" ht="15"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 spans="5:30" ht="15"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 spans="5:30" ht="15"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 spans="5:30" ht="15"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 spans="5:30" ht="15"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 spans="5:30" ht="15"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 spans="5:30" ht="15"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 spans="5:30" ht="15"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5:30" ht="15"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5:30" ht="15"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 spans="5:30" ht="15"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5:30" ht="15"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5:30" ht="15"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5:30" ht="15"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5:30" ht="15"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5:30" ht="15"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5:30" ht="15"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 spans="5:30" ht="15"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 spans="5:30" ht="15"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5:30" ht="15"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5:30" ht="15"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5:30" ht="15"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5:30" ht="15"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5:30" ht="15"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5:30" ht="15"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5:30" ht="15"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5:30" ht="15"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5:30" ht="15"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5:30" ht="15"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5:30" ht="15"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5:30" ht="15"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5:30" ht="15"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5:30" ht="15"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5:30" ht="15"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5:30" ht="15"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5:30" ht="15"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5:30" ht="15"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5:30" ht="15"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5:30" ht="15"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5:30" ht="15"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5:30" ht="15"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5:30" ht="15"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5:30" ht="15"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5:30" ht="15"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5:30" ht="15"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5:30" ht="15"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5:30" ht="15"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5:30" ht="15"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5:30" ht="15"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5:30" ht="15"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5:30" ht="15"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5:30" ht="15"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5:30" ht="15"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 spans="5:30" ht="15"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5:30" ht="15"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 spans="5:30" ht="15"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5:30" ht="15"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 spans="5:30" ht="15"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 spans="5:30" ht="15"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 spans="5:30" ht="15"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5:30" ht="15"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5:30" ht="15"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</row>
    <row r="436" spans="5:30" ht="15"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</row>
    <row r="437" spans="5:30" ht="15"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</row>
    <row r="438" spans="5:30" ht="15"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</row>
    <row r="439" spans="5:30" ht="15"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5:30" ht="15"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</row>
    <row r="441" spans="5:30" ht="15"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</row>
    <row r="442" spans="5:30" ht="15"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</row>
    <row r="443" spans="5:30" ht="15"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</row>
    <row r="444" spans="5:30" ht="15"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 spans="5:30" ht="15"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5:30" ht="15"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5:30" ht="15"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5:30" ht="15"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 spans="5:30" ht="15"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 spans="5:30" ht="15"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5:30" ht="15"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 spans="5:30" ht="15"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 spans="5:30" ht="15"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 spans="5:30" ht="15"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5:30" ht="15"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5:30" ht="15"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 spans="5:30" ht="15"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</row>
    <row r="458" spans="5:30" ht="15"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</row>
    <row r="459" spans="5:30" ht="15"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</row>
    <row r="460" spans="5:30" ht="15"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</row>
    <row r="461" spans="5:30" ht="15"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 spans="5:30" ht="15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 spans="5:30" ht="15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</row>
    <row r="464" spans="5:30" ht="15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 spans="5:30" ht="15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</row>
    <row r="466" spans="5:30" ht="15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</row>
    <row r="467" spans="5:30" ht="15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</row>
    <row r="468" spans="5:30" ht="15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</row>
    <row r="469" spans="5:30" ht="15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</row>
    <row r="470" spans="5:30" ht="15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</row>
    <row r="471" spans="5:30" ht="15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</row>
    <row r="472" spans="5:30" ht="15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</row>
    <row r="473" spans="5:30" ht="15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</row>
    <row r="474" spans="5:30" ht="15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</row>
    <row r="475" spans="5:30" ht="15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</row>
    <row r="476" spans="5:30" ht="15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</row>
    <row r="477" spans="5:30" ht="15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 spans="5:30" ht="15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</row>
    <row r="479" spans="5:30" ht="15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 spans="5:30" ht="15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</row>
    <row r="481" spans="5:30" ht="15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</row>
    <row r="482" spans="5:30" ht="15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</row>
    <row r="483" spans="5:30" ht="15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</row>
    <row r="484" spans="5:30" ht="15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</row>
    <row r="485" spans="5:30" ht="15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 spans="5:30" ht="15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 spans="5:30" ht="15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 spans="5:30" ht="15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</row>
    <row r="489" spans="5:30" ht="15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</row>
    <row r="490" spans="5:30" ht="15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</row>
    <row r="491" spans="5:30" ht="15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</row>
    <row r="492" spans="5:30" ht="15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</row>
    <row r="493" spans="5:30" ht="15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</row>
    <row r="494" spans="5:30" ht="15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</row>
    <row r="495" spans="5:30" ht="15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</row>
    <row r="496" spans="5:30" ht="15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</row>
    <row r="497" spans="5:30" ht="15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</row>
    <row r="498" spans="5:30" ht="15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</row>
    <row r="499" spans="5:30" ht="15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 spans="5:30" ht="15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</row>
    <row r="501" spans="5:30" ht="15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</row>
    <row r="502" spans="5:30" ht="15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</row>
    <row r="503" spans="5:30" ht="15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</row>
    <row r="504" spans="5:30" ht="15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 spans="5:30" ht="15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</row>
    <row r="506" spans="5:30" ht="15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</row>
    <row r="507" spans="5:30" ht="15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 spans="5:30" ht="15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</row>
    <row r="509" spans="5:30" ht="15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</row>
    <row r="510" spans="5:30" ht="15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</row>
    <row r="511" spans="5:30" ht="15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</row>
    <row r="512" spans="5:30" ht="15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</row>
    <row r="513" spans="5:30" ht="15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</row>
    <row r="514" spans="5:30" ht="15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 spans="5:30" ht="15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</row>
    <row r="516" spans="5:30" ht="15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</row>
    <row r="517" spans="5:30" ht="15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</row>
    <row r="518" spans="5:30" ht="15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5:30" ht="15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0" spans="5:30" ht="15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</row>
    <row r="521" spans="5:30" ht="15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 spans="5:30" ht="15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 spans="5:30" ht="15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 spans="5:30" ht="15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5:30" ht="15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 spans="5:30" ht="15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</row>
    <row r="527" spans="5:30" ht="15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</row>
    <row r="528" spans="5:30" ht="15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5:30" ht="15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5:30" ht="15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 spans="5:30" ht="15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5:30" ht="15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 spans="5:30" ht="15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5:30" ht="15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 spans="5:30" ht="15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 spans="5:30" ht="15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</row>
    <row r="537" spans="5:30" ht="15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 spans="5:30" ht="15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 spans="5:30" ht="15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5:30" ht="15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5:30" ht="15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 spans="5:30" ht="15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5:30" ht="15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 spans="5:30" ht="15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5:30" ht="15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 spans="5:30" ht="15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5:30" ht="15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 spans="5:30" ht="15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5:30" ht="15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5:30" ht="15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5:30" ht="15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5:30" ht="15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5:30" ht="15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5:30" ht="15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5:30" ht="15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5:30" ht="15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5:30" ht="15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5:30" ht="15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5:30" ht="15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5:30" ht="15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5:30" ht="15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5:30" ht="15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5:30" ht="15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5:30" ht="15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5:30" ht="15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5:30" ht="15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5:30" ht="15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5:30" ht="15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5:30" ht="15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5:30" ht="15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5:30" ht="15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5:30" ht="15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5:30" ht="15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5:30" ht="15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5:30" ht="15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5:30" ht="15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5:30" ht="15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5:30" ht="15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5:30" ht="15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5:30" ht="15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5:30" ht="15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5:30" ht="15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5:30" ht="15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5:30" ht="15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5:30" ht="15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5:30" ht="15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5:30" ht="15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5:30" ht="15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5:30" ht="15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5:30" ht="15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5:30" ht="15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5:30" ht="15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5:30" ht="15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5:30" ht="15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5:30" ht="15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5:30" ht="15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5:30" ht="15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5:30" ht="15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5:30" ht="15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5:30" ht="15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5:30" ht="15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5:30" ht="15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5:30" ht="15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5:30" ht="15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5:30" ht="15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5:30" ht="15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5:30" ht="15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5:30" ht="15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5:30" ht="15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5:30" ht="15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5:30" ht="15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5:30" ht="15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5:30" ht="15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5:30" ht="15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5:30" ht="15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5:30" ht="15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5:30" ht="15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5:30" ht="15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5:30" ht="15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5:30" ht="15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5:30" ht="15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5:30" ht="15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5:30" ht="15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5:30" ht="15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5:30" ht="15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5:30" ht="15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5:30" ht="15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5:30" ht="15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5:30" ht="15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5:30" ht="15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5:30" ht="15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5:30" ht="15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5:30" ht="15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5:30" ht="15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5:30" ht="15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5:30" ht="15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5:30" ht="15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5:30" ht="15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5:30" ht="15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5:30" ht="15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5:30" ht="15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5:30" ht="15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5:30" ht="15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5:30" ht="15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5:30" ht="15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5:30" ht="15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5:30" ht="15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5:30" ht="15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5:30" ht="15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5:30" ht="15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5:30" ht="15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5:30" ht="15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5:30" ht="15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5:30" ht="15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5:30" ht="15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5:30" ht="15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5:30" ht="15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5:30" ht="15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5:30" ht="15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5:30" ht="15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5:30" ht="15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5:30" ht="15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5:30" ht="15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5:30" ht="15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5:30" ht="15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5:30" ht="15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5:30" ht="15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5:30" ht="15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5:30" ht="15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5:30" ht="15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5:30" ht="15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5:30" ht="15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5:30" ht="15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5:30" ht="15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5:30" ht="15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5:30" ht="15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5:30" ht="15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5:30" ht="15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5:30" ht="15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5:30" ht="15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5:30" ht="15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5:30" ht="15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5:30" ht="15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5:30" ht="15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5:30" ht="15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5:30" ht="15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5:30" ht="15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5:30" ht="15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5:30" ht="15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5:30" ht="15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5:30" ht="15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5:30" ht="15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5:30" ht="15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5:30" ht="15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5:30" ht="15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5:30" ht="15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5:30" ht="15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5:30" ht="15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5:30" ht="15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5:30" ht="15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5:30" ht="15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5:30" ht="15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5:30" ht="15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5:30" ht="15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5:30" ht="15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5:30" ht="15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5:30" ht="15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5:30" ht="15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5:30" ht="15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5:30" ht="15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5:30" ht="15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5:30" ht="15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5:30" ht="15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5:30" ht="15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5:30" ht="15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5:30" ht="15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5:30" ht="15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5:30" ht="15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5:30" ht="15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5:30" ht="15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5:30" ht="15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5:30" ht="15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5:30" ht="15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5:30" ht="15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5:30" ht="15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5:30" ht="15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5:30" ht="15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5:30" ht="15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5:30" ht="15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5:30" ht="15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5:30" ht="15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5:30" ht="15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5:30" ht="15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5:30" ht="15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5:30" ht="15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5:30" ht="15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5:30" ht="15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5:30" ht="15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5:30" ht="15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5:30" ht="15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5:30" ht="15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5:30" ht="15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5:30" ht="15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5:30" ht="15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5:30" ht="15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5:30" ht="15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5:30" ht="15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5:30" ht="15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5:30" ht="15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5:30" ht="15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5:30" ht="15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5:30" ht="15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5:30" ht="15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 spans="5:30" ht="15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5:30" ht="15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 spans="5:30" ht="15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 spans="5:30" ht="15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 spans="5:30" ht="15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 spans="5:30" ht="15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5:30" ht="15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5:30" ht="15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5:30" ht="15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5:30" ht="15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 spans="5:30" ht="15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5:30" ht="15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5:30" ht="15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 spans="5:30" ht="15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5:30" ht="15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5:30" ht="15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5:30" ht="15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5:30" ht="15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 spans="5:30" ht="15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 spans="5:30" ht="15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 spans="5:30" ht="15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 spans="5:30" ht="15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 spans="5:30" ht="15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 spans="5:30" ht="15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 spans="5:30" ht="15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 spans="5:30" ht="15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 spans="5:30" ht="15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 spans="5:30" ht="15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 spans="5:30" ht="15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</row>
    <row r="783" spans="5:30" ht="15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 spans="5:30" ht="15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 spans="5:30" ht="15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 spans="5:30" ht="15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 spans="5:30" ht="15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 spans="5:30" ht="15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 spans="5:30" ht="15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 spans="5:30" ht="15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 spans="5:30" ht="15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 spans="5:30" ht="15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 spans="5:30" ht="15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 spans="5:30" ht="15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5:30" ht="15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 spans="5:30" ht="15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5:30" ht="15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5:30" ht="15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5:30" ht="15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5:30" ht="15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 spans="5:30" ht="15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5:30" ht="15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 spans="5:30" ht="15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 spans="5:30" ht="15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5:30" ht="15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 spans="5:30" ht="15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 spans="5:30" ht="15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 spans="5:30" ht="15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 spans="5:30" ht="15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5:30" ht="15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 spans="5:30" ht="15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 spans="5:30" ht="15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 spans="5:30" ht="15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 spans="5:30" ht="15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 spans="5:30" ht="15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5:30" ht="15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 spans="5:30" ht="15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 spans="5:30" ht="15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 spans="5:30" ht="15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 spans="5:30" ht="15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 spans="5:30" ht="15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 spans="5:30" ht="15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 spans="5:30" ht="15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 spans="5:30" ht="15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 spans="5:30" ht="15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 spans="5:30" ht="15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5:30" ht="15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 spans="5:30" ht="15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 spans="5:30" ht="15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 spans="5:30" ht="15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 spans="5:30" ht="15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 spans="5:30" ht="15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 spans="5:30" ht="15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 spans="5:30" ht="15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 spans="5:30" ht="15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5:30" ht="15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5:30" ht="15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5:30" ht="15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5:30" ht="15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5:30" ht="15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5:30" ht="15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5:30" ht="15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5:30" ht="15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5:30" ht="15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5:30" ht="15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5:30" ht="15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5:30" ht="15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5:30" ht="15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5:30" ht="15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5:30" ht="15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5:30" ht="15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5:30" ht="15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5:30" ht="15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5:30" ht="15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5:30" ht="15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5:30" ht="15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5:30" ht="15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5:30" ht="15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5:30" ht="15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5:30" ht="15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5:30" ht="15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5:30" ht="15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5:30" ht="15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5:30" ht="15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 spans="5:30" ht="15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5:30" ht="15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 spans="5:30" ht="15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 spans="5:30" ht="15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 spans="5:30" ht="15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 spans="5:30" ht="15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5:30" ht="15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5:30" ht="15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5:30" ht="15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 spans="5:30" ht="15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</row>
    <row r="875" spans="5:30" ht="15"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</row>
    <row r="876" spans="5:30" ht="15"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 spans="5:30" ht="15"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 spans="5:30" ht="15"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</row>
    <row r="879" spans="5:30" ht="15"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</row>
    <row r="880" spans="5:30" ht="15"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5:30" ht="15"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5:30" ht="15"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5:30" ht="15"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5:30" ht="15"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5:30" ht="15"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5:30" ht="15"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5:30" ht="15"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5:30" ht="15"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5:30" ht="15"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5:30" ht="15"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5:30" ht="15"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5:30" ht="15"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5:30" ht="15"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5:30" ht="15"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5:30" ht="15"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5:30" ht="15"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5:30" ht="15"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5:30" ht="15"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5:30" ht="15"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5:30" ht="15"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5:30" ht="15"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5:30" ht="15"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5:30" ht="15"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5:30" ht="15"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5:30" ht="15"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</row>
    <row r="906" spans="5:30" ht="15"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</row>
    <row r="907" spans="5:30" ht="15"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 spans="5:30" ht="15"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</row>
    <row r="909" spans="5:30" ht="15"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</row>
    <row r="910" spans="5:30" ht="15"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</row>
    <row r="911" spans="5:30" ht="15"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</row>
    <row r="912" spans="5:30" ht="15"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</row>
    <row r="913" spans="5:30" ht="15"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</row>
    <row r="914" spans="5:30" ht="15"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 spans="5:30" ht="15"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</row>
    <row r="916" spans="5:30" ht="15"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 spans="5:30" ht="15"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 spans="5:30" ht="15"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 spans="5:30" ht="15"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 spans="5:30" ht="15"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 spans="5:30" ht="15"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 spans="5:30" ht="15"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 spans="5:30" ht="15"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 spans="5:30" ht="15"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5:30" ht="15"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 spans="5:30" ht="15"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5:30" ht="15"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 spans="5:30" ht="15"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 spans="5:30" ht="15"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 spans="5:30" ht="15"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</row>
    <row r="931" spans="5:30" ht="15"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</row>
    <row r="932" spans="5:30" ht="15"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 spans="5:30" ht="15"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</row>
    <row r="934" spans="5:30" ht="15"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</row>
    <row r="935" spans="5:30" ht="15"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</row>
    <row r="936" spans="5:30" ht="15"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 spans="5:30" ht="15"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</row>
    <row r="938" spans="5:30" ht="15"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</row>
    <row r="939" spans="5:30" ht="15"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</row>
    <row r="940" spans="5:30" ht="15"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</row>
    <row r="941" spans="5:30" ht="15"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</row>
    <row r="942" spans="5:30" ht="15"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</row>
    <row r="943" spans="5:30" ht="15"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</row>
    <row r="944" spans="5:30" ht="15"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</row>
    <row r="945" spans="5:30" ht="15"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</row>
    <row r="946" spans="5:30" ht="15"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</row>
    <row r="947" spans="5:30" ht="15"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</row>
    <row r="948" spans="5:30" ht="15"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</row>
    <row r="949" spans="5:30" ht="15"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</row>
    <row r="950" spans="5:30" ht="15"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</row>
    <row r="951" spans="5:30" ht="15"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</row>
    <row r="952" spans="5:30" ht="15"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</row>
    <row r="953" spans="5:30" ht="15"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</row>
    <row r="954" spans="5:30" ht="15"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</row>
    <row r="955" spans="5:30" ht="15"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</row>
    <row r="956" spans="5:30" ht="15"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</row>
    <row r="957" spans="5:30" ht="15"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</row>
    <row r="958" spans="5:30" ht="15"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</row>
    <row r="959" spans="5:30" ht="15"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</row>
    <row r="960" spans="5:30" ht="15"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</row>
    <row r="961" spans="5:30" ht="15"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</row>
    <row r="962" spans="5:30" ht="15"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</row>
    <row r="963" spans="5:30" ht="15"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</row>
    <row r="964" spans="5:30" ht="15"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</row>
    <row r="965" spans="5:30" ht="15"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</row>
    <row r="966" spans="5:30" ht="15"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</row>
    <row r="967" spans="5:30" ht="15"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</row>
    <row r="968" spans="5:30" ht="15"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</row>
    <row r="969" spans="5:30" ht="15"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</row>
    <row r="970" spans="5:30" ht="15"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</row>
    <row r="971" spans="5:30" ht="15"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</row>
    <row r="972" spans="5:30" ht="15"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</row>
    <row r="973" spans="5:30" ht="15"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</row>
    <row r="974" spans="5:30" ht="15"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</row>
    <row r="975" spans="5:30" ht="15"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</row>
    <row r="976" spans="5:30" ht="15"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</row>
    <row r="977" spans="5:30" ht="15"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</row>
    <row r="978" spans="5:30" ht="15"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</row>
    <row r="979" spans="5:30" ht="15"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</row>
    <row r="980" spans="5:30" ht="15"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</row>
    <row r="981" spans="5:30" ht="15"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</row>
    <row r="982" spans="5:30" ht="15"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</row>
    <row r="983" spans="5:30" ht="15"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</row>
    <row r="984" spans="5:30" ht="15"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</row>
    <row r="985" spans="5:30" ht="15"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</row>
    <row r="986" spans="5:30" ht="15"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</row>
    <row r="987" spans="5:30" ht="15"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</row>
    <row r="988" spans="5:30" ht="15"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</row>
    <row r="989" spans="5:30" ht="15"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</row>
    <row r="990" spans="5:30" ht="15"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</row>
    <row r="991" spans="5:30" ht="15"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</row>
    <row r="992" spans="5:30" ht="15"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</row>
    <row r="993" spans="5:30" ht="15"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</row>
    <row r="994" spans="5:30" ht="15"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</row>
    <row r="995" spans="5:30" ht="15"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</row>
    <row r="996" spans="5:30" ht="15"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</row>
    <row r="997" spans="5:30" ht="15"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</row>
    <row r="998" spans="5:30" ht="15"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</row>
    <row r="999" spans="5:30" ht="15"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</row>
    <row r="1000" spans="5:30" ht="15"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</row>
    <row r="1001" spans="5:30" ht="15"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</row>
    <row r="1002" spans="5:30" ht="15"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</row>
    <row r="1003" spans="5:30" ht="15"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</row>
    <row r="1004" spans="5:30" ht="15"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</row>
    <row r="1005" spans="5:30" ht="15"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</row>
    <row r="1006" spans="5:30" ht="15"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</row>
    <row r="1007" spans="5:30" ht="15"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</row>
    <row r="1008" spans="5:30" ht="15"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</row>
    <row r="1009" spans="5:30" ht="15"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</row>
    <row r="1010" spans="5:30" ht="15"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</row>
    <row r="1011" spans="5:30" ht="15"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</row>
    <row r="1012" spans="5:30" ht="15"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</row>
    <row r="1013" spans="5:30" ht="15"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</row>
    <row r="1014" spans="5:30" ht="15"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</row>
    <row r="1015" spans="5:30" ht="15"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</row>
    <row r="1016" spans="5:30" ht="15"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</row>
    <row r="1017" spans="5:30" ht="15"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</row>
    <row r="1018" spans="5:30" ht="15"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</row>
    <row r="1019" spans="5:30" ht="15"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</row>
    <row r="1020" spans="5:30" ht="15"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</row>
    <row r="1021" spans="5:30" ht="15"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</row>
    <row r="1022" spans="5:30" ht="15"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</row>
    <row r="1023" spans="5:30" ht="15"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</row>
    <row r="1024" spans="5:30" ht="15"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</row>
    <row r="1025" spans="5:30" ht="15"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</row>
    <row r="1026" spans="5:30" ht="15"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</row>
    <row r="1027" spans="5:30" ht="15"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</row>
    <row r="1028" spans="5:30" ht="15"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</row>
    <row r="1029" spans="5:30" ht="15"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</row>
    <row r="1030" spans="5:30" ht="15"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</row>
    <row r="1031" spans="5:30" ht="15"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</row>
    <row r="1032" spans="5:30" ht="15"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</row>
    <row r="1033" spans="5:30" ht="15"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</row>
    <row r="1034" spans="5:30" ht="15"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</row>
    <row r="1035" spans="5:30" ht="15"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</row>
    <row r="1036" spans="5:30" ht="15"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</row>
    <row r="1037" spans="5:30" ht="15"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</row>
    <row r="1038" spans="5:30" ht="15"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</row>
    <row r="1039" spans="5:30" ht="15"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</row>
    <row r="1040" spans="5:30" ht="15"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</row>
    <row r="1041" spans="5:30" ht="15"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</row>
  </sheetData>
  <sheetProtection password="C88F" sheet="1" selectLockedCells="1"/>
  <mergeCells count="98">
    <mergeCell ref="B2:G2"/>
    <mergeCell ref="F32:G32"/>
    <mergeCell ref="F22:G22"/>
    <mergeCell ref="F29:G29"/>
    <mergeCell ref="F30:G30"/>
    <mergeCell ref="A1:G1"/>
    <mergeCell ref="A6:G6"/>
    <mergeCell ref="A15:G15"/>
    <mergeCell ref="A12:F12"/>
    <mergeCell ref="C8:G8"/>
    <mergeCell ref="E10:G10"/>
    <mergeCell ref="F5:G5"/>
    <mergeCell ref="A7:G7"/>
    <mergeCell ref="B9:D9"/>
    <mergeCell ref="D13:E13"/>
    <mergeCell ref="F63:G63"/>
    <mergeCell ref="F64:G64"/>
    <mergeCell ref="F53:G53"/>
    <mergeCell ref="F54:G54"/>
    <mergeCell ref="F57:G57"/>
    <mergeCell ref="F59:G59"/>
    <mergeCell ref="F62:G62"/>
    <mergeCell ref="B3:C3"/>
    <mergeCell ref="B5:D5"/>
    <mergeCell ref="A8:B8"/>
    <mergeCell ref="A14:C14"/>
    <mergeCell ref="A22:B22"/>
    <mergeCell ref="A23:B23"/>
    <mergeCell ref="D14:E14"/>
    <mergeCell ref="E3:G3"/>
    <mergeCell ref="A68:G68"/>
    <mergeCell ref="B17:G17"/>
    <mergeCell ref="B16:G16"/>
    <mergeCell ref="F14:G14"/>
    <mergeCell ref="F67:G67"/>
    <mergeCell ref="E80:G80"/>
    <mergeCell ref="C79:G79"/>
    <mergeCell ref="C71:G71"/>
    <mergeCell ref="F70:G70"/>
    <mergeCell ref="A69:G69"/>
    <mergeCell ref="E73:F73"/>
    <mergeCell ref="D70:E70"/>
    <mergeCell ref="A80:D80"/>
    <mergeCell ref="A79:B79"/>
    <mergeCell ref="D78:F78"/>
    <mergeCell ref="F9:I9"/>
    <mergeCell ref="F31:G31"/>
    <mergeCell ref="F24:G24"/>
    <mergeCell ref="F23:G23"/>
    <mergeCell ref="B18:G18"/>
    <mergeCell ref="F13:G13"/>
    <mergeCell ref="A35:B35"/>
    <mergeCell ref="A24:B24"/>
    <mergeCell ref="A41:B41"/>
    <mergeCell ref="A42:B42"/>
    <mergeCell ref="A21:B21"/>
    <mergeCell ref="A40:B40"/>
    <mergeCell ref="A26:B26"/>
    <mergeCell ref="A34:B34"/>
    <mergeCell ref="F33:G33"/>
    <mergeCell ref="F42:G42"/>
    <mergeCell ref="A33:B33"/>
    <mergeCell ref="F34:G34"/>
    <mergeCell ref="B19:G19"/>
    <mergeCell ref="F41:G41"/>
    <mergeCell ref="F26:G26"/>
    <mergeCell ref="A31:B31"/>
    <mergeCell ref="F20:G20"/>
    <mergeCell ref="D77:F77"/>
    <mergeCell ref="D74:F74"/>
    <mergeCell ref="A63:B63"/>
    <mergeCell ref="D76:F76"/>
    <mergeCell ref="A54:B54"/>
    <mergeCell ref="A57:B57"/>
    <mergeCell ref="A71:B71"/>
    <mergeCell ref="A70:B70"/>
    <mergeCell ref="C60:H60"/>
    <mergeCell ref="F61:G61"/>
    <mergeCell ref="A59:B59"/>
    <mergeCell ref="A60:B60"/>
    <mergeCell ref="A72:F72"/>
    <mergeCell ref="A66:G66"/>
    <mergeCell ref="A43:B43"/>
    <mergeCell ref="A53:B53"/>
    <mergeCell ref="C51:H51"/>
    <mergeCell ref="F52:G52"/>
    <mergeCell ref="F43:G43"/>
    <mergeCell ref="A51:B51"/>
    <mergeCell ref="D75:F75"/>
    <mergeCell ref="A52:B52"/>
    <mergeCell ref="F37:G37"/>
    <mergeCell ref="F35:G35"/>
    <mergeCell ref="B4:C4"/>
    <mergeCell ref="E4:G4"/>
    <mergeCell ref="A61:B61"/>
    <mergeCell ref="A62:B62"/>
    <mergeCell ref="C10:D10"/>
    <mergeCell ref="A32:B32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RICCI  PATRIZIA</cp:lastModifiedBy>
  <cp:lastPrinted>2015-10-01T14:05:50Z</cp:lastPrinted>
  <dcterms:created xsi:type="dcterms:W3CDTF">2009-10-05T15:14:52Z</dcterms:created>
  <dcterms:modified xsi:type="dcterms:W3CDTF">2017-11-20T12:30:10Z</dcterms:modified>
  <cp:category/>
  <cp:version/>
  <cp:contentType/>
  <cp:contentStatus/>
</cp:coreProperties>
</file>